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330" windowWidth="19320" windowHeight="7245" tabRatio="551" activeTab="1"/>
  </bookViews>
  <sheets>
    <sheet name="Swap" sheetId="3" r:id="rId1"/>
    <sheet name="Ready-" sheetId="4" r:id="rId2"/>
    <sheet name="Money" sheetId="5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112" i="4"/>
  <c r="G1100" i="3"/>
  <c r="E1100"/>
  <c r="L922" s="1"/>
  <c r="G1099"/>
  <c r="E1099"/>
  <c r="L921" s="1"/>
  <c r="G1098"/>
  <c r="E1098"/>
  <c r="J920" s="1"/>
  <c r="G1097"/>
  <c r="E1097"/>
  <c r="L919" s="1"/>
  <c r="G1096"/>
  <c r="E1096"/>
  <c r="J918" s="1"/>
  <c r="G1095"/>
  <c r="E1095"/>
  <c r="J917" s="1"/>
  <c r="G1094"/>
  <c r="E1094"/>
  <c r="L916" s="1"/>
  <c r="G1093"/>
  <c r="E1093"/>
  <c r="J915" s="1"/>
  <c r="G1092"/>
  <c r="E1092"/>
  <c r="J914" s="1"/>
  <c r="D111" i="4"/>
  <c r="D110"/>
  <c r="D109"/>
  <c r="D108"/>
  <c r="D107"/>
  <c r="D106"/>
  <c r="E105"/>
  <c r="D105"/>
  <c r="E104"/>
  <c r="D104"/>
  <c r="E103"/>
  <c r="D103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E3"/>
  <c r="D3"/>
  <c r="E2"/>
  <c r="D2"/>
  <c r="G1090" i="3"/>
  <c r="G1089"/>
  <c r="G1088"/>
  <c r="G1087"/>
  <c r="G1086"/>
  <c r="G1085"/>
  <c r="G1084"/>
  <c r="G1082"/>
  <c r="E1090"/>
  <c r="E1089"/>
  <c r="E1088"/>
  <c r="E1087"/>
  <c r="E1086"/>
  <c r="E1085"/>
  <c r="E1084"/>
  <c r="G1083"/>
  <c r="E1083"/>
  <c r="E1082"/>
  <c r="G1080"/>
  <c r="E1080"/>
  <c r="G1079"/>
  <c r="E1079"/>
  <c r="G1078"/>
  <c r="E1078"/>
  <c r="G1077"/>
  <c r="E1077"/>
  <c r="G1076"/>
  <c r="E1076"/>
  <c r="G1075"/>
  <c r="E1075"/>
  <c r="G1074"/>
  <c r="E1074"/>
  <c r="G1073"/>
  <c r="E1073"/>
  <c r="G1072"/>
  <c r="E1072"/>
  <c r="K922"/>
  <c r="K921"/>
  <c r="K916"/>
  <c r="K915"/>
  <c r="K914"/>
  <c r="G1070"/>
  <c r="G1069"/>
  <c r="G1068"/>
  <c r="G1067"/>
  <c r="G1066"/>
  <c r="G1065"/>
  <c r="G1064"/>
  <c r="G1063"/>
  <c r="G1062"/>
  <c r="E1070"/>
  <c r="E1069"/>
  <c r="E1068"/>
  <c r="E1067"/>
  <c r="E1066"/>
  <c r="E1065"/>
  <c r="E1064"/>
  <c r="E1063"/>
  <c r="E1062"/>
  <c r="K920"/>
  <c r="K919"/>
  <c r="K918"/>
  <c r="K917"/>
  <c r="G1053"/>
  <c r="G1060"/>
  <c r="G1059"/>
  <c r="G1058"/>
  <c r="G1057"/>
  <c r="G1056"/>
  <c r="G1055"/>
  <c r="G1054"/>
  <c r="G1052"/>
  <c r="E1060"/>
  <c r="E1059"/>
  <c r="E1058"/>
  <c r="E1057"/>
  <c r="E1056"/>
  <c r="E1055"/>
  <c r="E1054"/>
  <c r="E1053"/>
  <c r="E1052"/>
  <c r="G1040"/>
  <c r="G1039"/>
  <c r="G1038"/>
  <c r="G1037"/>
  <c r="G1036"/>
  <c r="G1035"/>
  <c r="G1034"/>
  <c r="G1033"/>
  <c r="G1032"/>
  <c r="J922" l="1"/>
  <c r="J921"/>
  <c r="L920"/>
  <c r="J919"/>
  <c r="L918"/>
  <c r="L917"/>
  <c r="J916"/>
  <c r="L915"/>
  <c r="L914"/>
  <c r="G1050"/>
  <c r="G1049"/>
  <c r="G1048"/>
  <c r="G1047"/>
  <c r="G1046"/>
  <c r="G1045"/>
  <c r="G1044"/>
  <c r="G1043"/>
  <c r="G1042"/>
  <c r="E1043"/>
  <c r="E1050" l="1"/>
  <c r="E1049"/>
  <c r="E1048"/>
  <c r="E1047"/>
  <c r="E1046"/>
  <c r="E1045"/>
  <c r="E1044"/>
  <c r="E1042"/>
  <c r="E1040"/>
  <c r="E1039"/>
  <c r="E1038"/>
  <c r="E1037"/>
  <c r="E1036"/>
  <c r="E1035"/>
  <c r="E1034"/>
  <c r="E1033"/>
  <c r="E1032"/>
  <c r="E1023"/>
  <c r="G1030"/>
  <c r="E1030"/>
  <c r="G1029"/>
  <c r="E1029"/>
  <c r="G1028"/>
  <c r="E1028"/>
  <c r="G1027"/>
  <c r="E1027"/>
  <c r="G1026"/>
  <c r="E1026"/>
  <c r="G1025"/>
  <c r="E1025"/>
  <c r="G1024"/>
  <c r="G1023"/>
  <c r="E1024"/>
  <c r="G1022"/>
  <c r="E1022"/>
  <c r="G1020"/>
  <c r="E1020"/>
  <c r="G1019"/>
  <c r="E1019"/>
  <c r="G1018"/>
  <c r="E1018"/>
  <c r="G1017"/>
  <c r="E1017"/>
  <c r="G1016"/>
  <c r="E1016"/>
  <c r="G1015"/>
  <c r="E1015"/>
  <c r="G1014"/>
  <c r="E1014"/>
  <c r="G1013"/>
  <c r="E1013"/>
  <c r="G1012"/>
  <c r="E1012"/>
  <c r="G1010"/>
  <c r="G1009"/>
  <c r="G1008"/>
  <c r="G1007"/>
  <c r="G1006"/>
  <c r="G1005"/>
  <c r="G1004"/>
  <c r="G1003"/>
  <c r="G1002"/>
  <c r="E1010"/>
  <c r="E1009"/>
  <c r="E1008"/>
  <c r="E1007"/>
  <c r="E1006"/>
  <c r="E1005"/>
  <c r="E1004"/>
  <c r="E1003"/>
  <c r="E1002"/>
  <c r="G1000"/>
  <c r="G999"/>
  <c r="G998"/>
  <c r="G997"/>
  <c r="G996"/>
  <c r="G995"/>
  <c r="G994"/>
  <c r="G993"/>
  <c r="G992"/>
  <c r="E1000"/>
  <c r="E999"/>
  <c r="E998"/>
  <c r="E997"/>
  <c r="E996"/>
  <c r="E995"/>
  <c r="E994"/>
  <c r="E993"/>
  <c r="E992"/>
  <c r="G987" l="1"/>
  <c r="G985"/>
  <c r="G990"/>
  <c r="G989"/>
  <c r="G988"/>
  <c r="G986"/>
  <c r="G984"/>
  <c r="G983"/>
  <c r="G982"/>
  <c r="E982"/>
  <c r="E983"/>
  <c r="E984"/>
  <c r="E985"/>
  <c r="E986"/>
  <c r="E987"/>
  <c r="E988"/>
  <c r="E989"/>
  <c r="E990"/>
  <c r="E973"/>
  <c r="E974"/>
  <c r="E975"/>
  <c r="E976"/>
  <c r="E977"/>
  <c r="E978"/>
  <c r="E979"/>
  <c r="E980"/>
  <c r="E972"/>
  <c r="G980"/>
  <c r="G979"/>
  <c r="G978"/>
  <c r="G977"/>
  <c r="G976"/>
  <c r="G975"/>
  <c r="G974"/>
  <c r="G973"/>
  <c r="G972"/>
  <c r="G970" l="1"/>
  <c r="E970"/>
  <c r="G969"/>
  <c r="E969"/>
  <c r="G968"/>
  <c r="E968"/>
  <c r="G967"/>
  <c r="E967"/>
  <c r="G966"/>
  <c r="E966"/>
  <c r="G965"/>
  <c r="E965"/>
  <c r="G964"/>
  <c r="E964"/>
  <c r="G963"/>
  <c r="E963"/>
  <c r="G962"/>
  <c r="E962"/>
  <c r="E960"/>
  <c r="E959"/>
  <c r="E958"/>
  <c r="E957"/>
  <c r="E956"/>
  <c r="E955"/>
  <c r="E954"/>
  <c r="E953"/>
  <c r="E952"/>
  <c r="G960"/>
  <c r="G959"/>
  <c r="G958"/>
  <c r="G957"/>
  <c r="G956"/>
  <c r="G955"/>
  <c r="G954"/>
  <c r="G953"/>
  <c r="G952"/>
  <c r="G950"/>
  <c r="G949"/>
  <c r="G948"/>
  <c r="G947"/>
  <c r="G946"/>
  <c r="G945"/>
  <c r="G944"/>
  <c r="G943"/>
  <c r="G942"/>
  <c r="E943"/>
  <c r="E944"/>
  <c r="E945"/>
  <c r="E946"/>
  <c r="E947"/>
  <c r="E948"/>
  <c r="E949"/>
  <c r="E950"/>
  <c r="E942"/>
  <c r="G940"/>
  <c r="G939"/>
  <c r="G938"/>
  <c r="G937"/>
  <c r="G936"/>
  <c r="G935"/>
  <c r="G934"/>
  <c r="G933"/>
  <c r="G932"/>
  <c r="E933"/>
  <c r="E934"/>
  <c r="E935"/>
  <c r="E936"/>
  <c r="E937"/>
  <c r="E938"/>
  <c r="E939"/>
  <c r="E940"/>
  <c r="E932"/>
  <c r="G930"/>
  <c r="G929"/>
  <c r="G928"/>
  <c r="G927"/>
  <c r="G926"/>
  <c r="G925"/>
  <c r="G924"/>
  <c r="G923"/>
  <c r="G922"/>
  <c r="G920"/>
  <c r="G919"/>
  <c r="G918"/>
  <c r="G917"/>
  <c r="G916"/>
  <c r="G915"/>
  <c r="G914"/>
  <c r="G913"/>
  <c r="G912"/>
  <c r="E923"/>
  <c r="E924"/>
  <c r="E925"/>
  <c r="E926"/>
  <c r="E927"/>
  <c r="E928"/>
  <c r="E929"/>
  <c r="E930"/>
  <c r="E922"/>
  <c r="E3" l="1"/>
  <c r="E4"/>
  <c r="E5"/>
  <c r="E6"/>
  <c r="E7"/>
  <c r="E8"/>
  <c r="E9"/>
  <c r="E10"/>
  <c r="E12"/>
  <c r="E13"/>
  <c r="E14"/>
  <c r="E15"/>
  <c r="E16"/>
  <c r="E17"/>
  <c r="E18"/>
  <c r="E19"/>
  <c r="E20"/>
  <c r="E22"/>
  <c r="E23"/>
  <c r="E24"/>
  <c r="E25"/>
  <c r="E26"/>
  <c r="E27"/>
  <c r="E28"/>
  <c r="E29"/>
  <c r="E30"/>
  <c r="E32"/>
  <c r="E33"/>
  <c r="E34"/>
  <c r="E35"/>
  <c r="E36"/>
  <c r="E37"/>
  <c r="E38"/>
  <c r="E39"/>
  <c r="E40"/>
  <c r="E42"/>
  <c r="E43"/>
  <c r="E44"/>
  <c r="E45"/>
  <c r="E46"/>
  <c r="E47"/>
  <c r="E48"/>
  <c r="E49"/>
  <c r="E50"/>
  <c r="E52"/>
  <c r="E53"/>
  <c r="E54"/>
  <c r="E55"/>
  <c r="E56"/>
  <c r="E57"/>
  <c r="E58"/>
  <c r="E59"/>
  <c r="E60"/>
  <c r="E62"/>
  <c r="E63"/>
  <c r="E64"/>
  <c r="E65"/>
  <c r="E66"/>
  <c r="E67"/>
  <c r="E68"/>
  <c r="E69"/>
  <c r="E70"/>
  <c r="E72"/>
  <c r="E73"/>
  <c r="E74"/>
  <c r="E75"/>
  <c r="E76"/>
  <c r="E77"/>
  <c r="E78"/>
  <c r="E79"/>
  <c r="E80"/>
  <c r="E82"/>
  <c r="E83"/>
  <c r="E84"/>
  <c r="E85"/>
  <c r="E86"/>
  <c r="E87"/>
  <c r="E88"/>
  <c r="E89"/>
  <c r="E90"/>
  <c r="E92"/>
  <c r="E93"/>
  <c r="E94"/>
  <c r="E95"/>
  <c r="E96"/>
  <c r="E97"/>
  <c r="E98"/>
  <c r="E99"/>
  <c r="E100"/>
  <c r="E102"/>
  <c r="E103"/>
  <c r="E104"/>
  <c r="E105"/>
  <c r="E106"/>
  <c r="E107"/>
  <c r="E108"/>
  <c r="E109"/>
  <c r="E110"/>
  <c r="E112"/>
  <c r="E113"/>
  <c r="E114"/>
  <c r="E115"/>
  <c r="E116"/>
  <c r="E117"/>
  <c r="E118"/>
  <c r="E119"/>
  <c r="E120"/>
  <c r="E122"/>
  <c r="E123"/>
  <c r="E124"/>
  <c r="E125"/>
  <c r="E126"/>
  <c r="E127"/>
  <c r="E128"/>
  <c r="E129"/>
  <c r="E130"/>
  <c r="E132"/>
  <c r="E133"/>
  <c r="E134"/>
  <c r="E135"/>
  <c r="E136"/>
  <c r="E137"/>
  <c r="E138"/>
  <c r="E139"/>
  <c r="E140"/>
  <c r="E142"/>
  <c r="E143"/>
  <c r="E144"/>
  <c r="E145"/>
  <c r="E146"/>
  <c r="E147"/>
  <c r="E148"/>
  <c r="E149"/>
  <c r="E150"/>
  <c r="E152"/>
  <c r="E153"/>
  <c r="E154"/>
  <c r="E155"/>
  <c r="E156"/>
  <c r="E157"/>
  <c r="E158"/>
  <c r="E159"/>
  <c r="E160"/>
  <c r="E162"/>
  <c r="E163"/>
  <c r="E164"/>
  <c r="E165"/>
  <c r="E166"/>
  <c r="E167"/>
  <c r="E168"/>
  <c r="E169"/>
  <c r="E170"/>
  <c r="E172"/>
  <c r="E173"/>
  <c r="E174"/>
  <c r="E175"/>
  <c r="E176"/>
  <c r="E177"/>
  <c r="E178"/>
  <c r="E179"/>
  <c r="E180"/>
  <c r="E182"/>
  <c r="E183"/>
  <c r="E184"/>
  <c r="E185"/>
  <c r="E186"/>
  <c r="E187"/>
  <c r="E188"/>
  <c r="E189"/>
  <c r="E190"/>
  <c r="E192"/>
  <c r="E193"/>
  <c r="E194"/>
  <c r="E195"/>
  <c r="E196"/>
  <c r="E197"/>
  <c r="E198"/>
  <c r="E199"/>
  <c r="E200"/>
  <c r="E202"/>
  <c r="E203"/>
  <c r="E204"/>
  <c r="E205"/>
  <c r="E206"/>
  <c r="E207"/>
  <c r="E208"/>
  <c r="E209"/>
  <c r="E210"/>
  <c r="E212"/>
  <c r="E213"/>
  <c r="E214"/>
  <c r="E215"/>
  <c r="E216"/>
  <c r="E217"/>
  <c r="E218"/>
  <c r="E219"/>
  <c r="E220"/>
  <c r="E222"/>
  <c r="E223"/>
  <c r="E224"/>
  <c r="E225"/>
  <c r="E226"/>
  <c r="E227"/>
  <c r="E228"/>
  <c r="E229"/>
  <c r="E230"/>
  <c r="E232"/>
  <c r="E233"/>
  <c r="E234"/>
  <c r="E235"/>
  <c r="E236"/>
  <c r="E237"/>
  <c r="E238"/>
  <c r="E239"/>
  <c r="E240"/>
  <c r="E242"/>
  <c r="E243"/>
  <c r="E244"/>
  <c r="E245"/>
  <c r="E246"/>
  <c r="E247"/>
  <c r="E248"/>
  <c r="E249"/>
  <c r="E250"/>
  <c r="E252"/>
  <c r="E253"/>
  <c r="E254"/>
  <c r="E255"/>
  <c r="E256"/>
  <c r="E257"/>
  <c r="E258"/>
  <c r="E259"/>
  <c r="E260"/>
  <c r="E262"/>
  <c r="E263"/>
  <c r="E264"/>
  <c r="E265"/>
  <c r="E266"/>
  <c r="E267"/>
  <c r="E268"/>
  <c r="E269"/>
  <c r="E270"/>
  <c r="E272"/>
  <c r="E273"/>
  <c r="E274"/>
  <c r="E275"/>
  <c r="E276"/>
  <c r="E277"/>
  <c r="E278"/>
  <c r="E279"/>
  <c r="E280"/>
  <c r="E282"/>
  <c r="E283"/>
  <c r="E284"/>
  <c r="E285"/>
  <c r="E286"/>
  <c r="E287"/>
  <c r="E288"/>
  <c r="E289"/>
  <c r="E290"/>
  <c r="E292"/>
  <c r="E293"/>
  <c r="E294"/>
  <c r="E295"/>
  <c r="E296"/>
  <c r="E297"/>
  <c r="E298"/>
  <c r="E299"/>
  <c r="E300"/>
  <c r="E302"/>
  <c r="E303"/>
  <c r="E304"/>
  <c r="E305"/>
  <c r="E306"/>
  <c r="E307"/>
  <c r="E308"/>
  <c r="E309"/>
  <c r="E310"/>
  <c r="E312"/>
  <c r="E313"/>
  <c r="E314"/>
  <c r="E315"/>
  <c r="E316"/>
  <c r="E317"/>
  <c r="E318"/>
  <c r="E319"/>
  <c r="E320"/>
  <c r="E322"/>
  <c r="E323"/>
  <c r="E324"/>
  <c r="E325"/>
  <c r="E326"/>
  <c r="E327"/>
  <c r="E328"/>
  <c r="E329"/>
  <c r="E330"/>
  <c r="E332"/>
  <c r="E333"/>
  <c r="E334"/>
  <c r="E335"/>
  <c r="E336"/>
  <c r="E337"/>
  <c r="E338"/>
  <c r="E339"/>
  <c r="E340"/>
  <c r="E342"/>
  <c r="E343"/>
  <c r="E344"/>
  <c r="E345"/>
  <c r="E346"/>
  <c r="E347"/>
  <c r="E348"/>
  <c r="E349"/>
  <c r="E350"/>
  <c r="E352"/>
  <c r="E353"/>
  <c r="E354"/>
  <c r="E355"/>
  <c r="E356"/>
  <c r="E357"/>
  <c r="E358"/>
  <c r="E359"/>
  <c r="E360"/>
  <c r="E362"/>
  <c r="E363"/>
  <c r="E364"/>
  <c r="E365"/>
  <c r="E366"/>
  <c r="E367"/>
  <c r="E368"/>
  <c r="E369"/>
  <c r="E370"/>
  <c r="E372"/>
  <c r="E373"/>
  <c r="E374"/>
  <c r="E375"/>
  <c r="E376"/>
  <c r="E377"/>
  <c r="E378"/>
  <c r="E379"/>
  <c r="E380"/>
  <c r="E382"/>
  <c r="E383"/>
  <c r="E384"/>
  <c r="E385"/>
  <c r="E386"/>
  <c r="E387"/>
  <c r="E388"/>
  <c r="E389"/>
  <c r="E390"/>
  <c r="E392"/>
  <c r="E393"/>
  <c r="E394"/>
  <c r="E395"/>
  <c r="E396"/>
  <c r="E397"/>
  <c r="E398"/>
  <c r="E399"/>
  <c r="E400"/>
  <c r="E402"/>
  <c r="E403"/>
  <c r="E404"/>
  <c r="E405"/>
  <c r="E406"/>
  <c r="E407"/>
  <c r="E408"/>
  <c r="E409"/>
  <c r="E410"/>
  <c r="E412"/>
  <c r="E413"/>
  <c r="E414"/>
  <c r="E415"/>
  <c r="E416"/>
  <c r="E417"/>
  <c r="E418"/>
  <c r="E419"/>
  <c r="E420"/>
  <c r="E422"/>
  <c r="E423"/>
  <c r="E424"/>
  <c r="E425"/>
  <c r="E426"/>
  <c r="E427"/>
  <c r="E428"/>
  <c r="E429"/>
  <c r="E430"/>
  <c r="E432"/>
  <c r="E433"/>
  <c r="E434"/>
  <c r="E435"/>
  <c r="E436"/>
  <c r="E437"/>
  <c r="E438"/>
  <c r="E439"/>
  <c r="E440"/>
  <c r="E442"/>
  <c r="E443"/>
  <c r="E444"/>
  <c r="E445"/>
  <c r="E446"/>
  <c r="E447"/>
  <c r="E448"/>
  <c r="E449"/>
  <c r="E450"/>
  <c r="E452"/>
  <c r="E453"/>
  <c r="E454"/>
  <c r="E455"/>
  <c r="E456"/>
  <c r="E457"/>
  <c r="E458"/>
  <c r="E459"/>
  <c r="E460"/>
  <c r="E462"/>
  <c r="E463"/>
  <c r="E464"/>
  <c r="E465"/>
  <c r="E466"/>
  <c r="E467"/>
  <c r="E468"/>
  <c r="E469"/>
  <c r="E470"/>
  <c r="E472"/>
  <c r="E473"/>
  <c r="E474"/>
  <c r="E475"/>
  <c r="E476"/>
  <c r="E477"/>
  <c r="E478"/>
  <c r="E479"/>
  <c r="E480"/>
  <c r="E482"/>
  <c r="E483"/>
  <c r="E484"/>
  <c r="E485"/>
  <c r="E486"/>
  <c r="E487"/>
  <c r="E488"/>
  <c r="E489"/>
  <c r="E490"/>
  <c r="E492"/>
  <c r="E493"/>
  <c r="E494"/>
  <c r="E495"/>
  <c r="E496"/>
  <c r="E497"/>
  <c r="E498"/>
  <c r="E499"/>
  <c r="E500"/>
  <c r="E502"/>
  <c r="E503"/>
  <c r="E504"/>
  <c r="E505"/>
  <c r="E506"/>
  <c r="E507"/>
  <c r="E508"/>
  <c r="E509"/>
  <c r="E510"/>
  <c r="E512"/>
  <c r="E513"/>
  <c r="E514"/>
  <c r="E515"/>
  <c r="E516"/>
  <c r="E517"/>
  <c r="E518"/>
  <c r="E519"/>
  <c r="E520"/>
  <c r="E522"/>
  <c r="E523"/>
  <c r="E524"/>
  <c r="E525"/>
  <c r="E526"/>
  <c r="E527"/>
  <c r="E528"/>
  <c r="E529"/>
  <c r="E530"/>
  <c r="E532"/>
  <c r="E533"/>
  <c r="E534"/>
  <c r="E535"/>
  <c r="E536"/>
  <c r="E537"/>
  <c r="E538"/>
  <c r="E539"/>
  <c r="E540"/>
  <c r="E542"/>
  <c r="E543"/>
  <c r="E544"/>
  <c r="E545"/>
  <c r="E546"/>
  <c r="E547"/>
  <c r="E548"/>
  <c r="E549"/>
  <c r="E550"/>
  <c r="E552"/>
  <c r="E553"/>
  <c r="E554"/>
  <c r="E555"/>
  <c r="E556"/>
  <c r="E557"/>
  <c r="E558"/>
  <c r="E559"/>
  <c r="E560"/>
  <c r="E562"/>
  <c r="E563"/>
  <c r="E564"/>
  <c r="E565"/>
  <c r="E566"/>
  <c r="E567"/>
  <c r="E568"/>
  <c r="E569"/>
  <c r="E570"/>
  <c r="E572"/>
  <c r="E573"/>
  <c r="E574"/>
  <c r="E575"/>
  <c r="E576"/>
  <c r="E577"/>
  <c r="E578"/>
  <c r="E579"/>
  <c r="E580"/>
  <c r="E582"/>
  <c r="E583"/>
  <c r="E584"/>
  <c r="E585"/>
  <c r="E586"/>
  <c r="E587"/>
  <c r="E588"/>
  <c r="E589"/>
  <c r="E590"/>
  <c r="E592"/>
  <c r="E593"/>
  <c r="E594"/>
  <c r="E595"/>
  <c r="E596"/>
  <c r="E597"/>
  <c r="E598"/>
  <c r="E599"/>
  <c r="E600"/>
  <c r="E602"/>
  <c r="E603"/>
  <c r="E604"/>
  <c r="E605"/>
  <c r="E606"/>
  <c r="E607"/>
  <c r="E608"/>
  <c r="E609"/>
  <c r="E610"/>
  <c r="E612"/>
  <c r="E613"/>
  <c r="E614"/>
  <c r="E615"/>
  <c r="E616"/>
  <c r="E617"/>
  <c r="E618"/>
  <c r="E619"/>
  <c r="E620"/>
  <c r="E622"/>
  <c r="E623"/>
  <c r="E624"/>
  <c r="E625"/>
  <c r="E626"/>
  <c r="E627"/>
  <c r="E628"/>
  <c r="E629"/>
  <c r="E630"/>
  <c r="E632"/>
  <c r="E633"/>
  <c r="E634"/>
  <c r="E635"/>
  <c r="E636"/>
  <c r="E637"/>
  <c r="E638"/>
  <c r="E639"/>
  <c r="E640"/>
  <c r="E642"/>
  <c r="E643"/>
  <c r="E644"/>
  <c r="E645"/>
  <c r="E646"/>
  <c r="E647"/>
  <c r="E648"/>
  <c r="E649"/>
  <c r="E650"/>
  <c r="E652"/>
  <c r="E653"/>
  <c r="E654"/>
  <c r="E655"/>
  <c r="E656"/>
  <c r="E657"/>
  <c r="E658"/>
  <c r="E659"/>
  <c r="E660"/>
  <c r="E662"/>
  <c r="E663"/>
  <c r="E664"/>
  <c r="E665"/>
  <c r="E666"/>
  <c r="E667"/>
  <c r="E668"/>
  <c r="E669"/>
  <c r="E670"/>
  <c r="E672"/>
  <c r="E673"/>
  <c r="E674"/>
  <c r="E675"/>
  <c r="E676"/>
  <c r="E677"/>
  <c r="E678"/>
  <c r="E679"/>
  <c r="E680"/>
  <c r="E682"/>
  <c r="E683"/>
  <c r="E684"/>
  <c r="E685"/>
  <c r="E686"/>
  <c r="E687"/>
  <c r="E688"/>
  <c r="E689"/>
  <c r="E690"/>
  <c r="E692"/>
  <c r="E693"/>
  <c r="E694"/>
  <c r="E695"/>
  <c r="E696"/>
  <c r="E697"/>
  <c r="E698"/>
  <c r="E699"/>
  <c r="E700"/>
  <c r="E702"/>
  <c r="E703"/>
  <c r="E704"/>
  <c r="E705"/>
  <c r="E706"/>
  <c r="E707"/>
  <c r="E708"/>
  <c r="E709"/>
  <c r="E710"/>
  <c r="E712"/>
  <c r="E713"/>
  <c r="E714"/>
  <c r="E715"/>
  <c r="E716"/>
  <c r="E717"/>
  <c r="E718"/>
  <c r="E719"/>
  <c r="E720"/>
  <c r="E722"/>
  <c r="E723"/>
  <c r="E724"/>
  <c r="E725"/>
  <c r="E726"/>
  <c r="E727"/>
  <c r="E728"/>
  <c r="E729"/>
  <c r="E730"/>
  <c r="E732"/>
  <c r="E733"/>
  <c r="E734"/>
  <c r="E735"/>
  <c r="E736"/>
  <c r="E737"/>
  <c r="E738"/>
  <c r="E739"/>
  <c r="E740"/>
  <c r="E742"/>
  <c r="E743"/>
  <c r="E744"/>
  <c r="E745"/>
  <c r="E746"/>
  <c r="E747"/>
  <c r="E748"/>
  <c r="E749"/>
  <c r="E750"/>
  <c r="E752"/>
  <c r="E753"/>
  <c r="E754"/>
  <c r="E755"/>
  <c r="E756"/>
  <c r="E757"/>
  <c r="E758"/>
  <c r="E759"/>
  <c r="E760"/>
  <c r="E762"/>
  <c r="E763"/>
  <c r="E764"/>
  <c r="E765"/>
  <c r="E766"/>
  <c r="E767"/>
  <c r="E768"/>
  <c r="E769"/>
  <c r="E770"/>
  <c r="E772"/>
  <c r="E773"/>
  <c r="E774"/>
  <c r="E775"/>
  <c r="E776"/>
  <c r="E777"/>
  <c r="E778"/>
  <c r="E779"/>
  <c r="E780"/>
  <c r="E782"/>
  <c r="E783"/>
  <c r="E784"/>
  <c r="E785"/>
  <c r="E786"/>
  <c r="E787"/>
  <c r="E788"/>
  <c r="E789"/>
  <c r="E790"/>
  <c r="E792"/>
  <c r="E793"/>
  <c r="E794"/>
  <c r="E795"/>
  <c r="E796"/>
  <c r="E797"/>
  <c r="E798"/>
  <c r="E799"/>
  <c r="E800"/>
  <c r="E802"/>
  <c r="E803"/>
  <c r="E804"/>
  <c r="E805"/>
  <c r="E806"/>
  <c r="E807"/>
  <c r="E808"/>
  <c r="E809"/>
  <c r="E810"/>
  <c r="E812"/>
  <c r="E813"/>
  <c r="E814"/>
  <c r="E815"/>
  <c r="E816"/>
  <c r="E817"/>
  <c r="E818"/>
  <c r="E819"/>
  <c r="E820"/>
  <c r="E822"/>
  <c r="E823"/>
  <c r="E824"/>
  <c r="E825"/>
  <c r="E826"/>
  <c r="E827"/>
  <c r="E828"/>
  <c r="E829"/>
  <c r="E830"/>
  <c r="E832"/>
  <c r="E833"/>
  <c r="E834"/>
  <c r="E835"/>
  <c r="E836"/>
  <c r="E837"/>
  <c r="E838"/>
  <c r="E839"/>
  <c r="E840"/>
  <c r="E842"/>
  <c r="E843"/>
  <c r="E844"/>
  <c r="E845"/>
  <c r="E846"/>
  <c r="E847"/>
  <c r="E848"/>
  <c r="E849"/>
  <c r="E850"/>
  <c r="E852"/>
  <c r="E853"/>
  <c r="E854"/>
  <c r="E855"/>
  <c r="E856"/>
  <c r="E857"/>
  <c r="E858"/>
  <c r="E859"/>
  <c r="E860"/>
  <c r="E862"/>
  <c r="E863"/>
  <c r="E864"/>
  <c r="E865"/>
  <c r="E866"/>
  <c r="E867"/>
  <c r="E868"/>
  <c r="E869"/>
  <c r="E870"/>
  <c r="E872"/>
  <c r="E873"/>
  <c r="E874"/>
  <c r="E875"/>
  <c r="E876"/>
  <c r="E877"/>
  <c r="E878"/>
  <c r="E879"/>
  <c r="E880"/>
  <c r="E882"/>
  <c r="E883"/>
  <c r="E884"/>
  <c r="E885"/>
  <c r="E886"/>
  <c r="E887"/>
  <c r="E888"/>
  <c r="E889"/>
  <c r="E890"/>
  <c r="E892"/>
  <c r="E893"/>
  <c r="E894"/>
  <c r="E895"/>
  <c r="E896"/>
  <c r="E897"/>
  <c r="E898"/>
  <c r="E899"/>
  <c r="E900"/>
  <c r="E902"/>
  <c r="E903"/>
  <c r="E904"/>
  <c r="E905"/>
  <c r="E906"/>
  <c r="E907"/>
  <c r="E908"/>
  <c r="E909"/>
  <c r="E910"/>
  <c r="E912"/>
  <c r="E913"/>
  <c r="E914"/>
  <c r="E915"/>
  <c r="E916"/>
  <c r="E917"/>
  <c r="E918"/>
  <c r="E919"/>
  <c r="E920"/>
  <c r="E2"/>
  <c r="F2" s="1"/>
</calcChain>
</file>

<file path=xl/sharedStrings.xml><?xml version="1.0" encoding="utf-8"?>
<sst xmlns="http://schemas.openxmlformats.org/spreadsheetml/2006/main" count="1859" uniqueCount="187">
  <si>
    <t>Rates</t>
  </si>
  <si>
    <t>DAY</t>
  </si>
  <si>
    <t>DATE</t>
  </si>
  <si>
    <t>OPEN</t>
  </si>
  <si>
    <t>CLOSE</t>
  </si>
  <si>
    <t>HIGH</t>
  </si>
  <si>
    <t>LOW</t>
  </si>
  <si>
    <t xml:space="preserve">READY </t>
  </si>
  <si>
    <t>Wednesday</t>
  </si>
  <si>
    <t>Thursday</t>
  </si>
  <si>
    <t>Friday</t>
  </si>
  <si>
    <t>Monday</t>
  </si>
  <si>
    <t>Tuesday</t>
  </si>
  <si>
    <t>14/1/2013</t>
  </si>
  <si>
    <t>15/1/2013</t>
  </si>
  <si>
    <t>16/1/2013</t>
  </si>
  <si>
    <t>17/1/2013</t>
  </si>
  <si>
    <t>18/1/2013</t>
  </si>
  <si>
    <t>22/1/2013</t>
  </si>
  <si>
    <t>23/1/2013</t>
  </si>
  <si>
    <t>24/1/2013</t>
  </si>
  <si>
    <t>25/1/2013</t>
  </si>
  <si>
    <t>28/1/2013</t>
  </si>
  <si>
    <t>29/1/2013</t>
  </si>
  <si>
    <t>30/1/2013</t>
  </si>
  <si>
    <t>31/1/2013</t>
  </si>
  <si>
    <t xml:space="preserve">Friday </t>
  </si>
  <si>
    <t xml:space="preserve">Tuesday </t>
  </si>
  <si>
    <t xml:space="preserve">Monday </t>
  </si>
  <si>
    <t xml:space="preserve">Wednesday </t>
  </si>
  <si>
    <t>13/3/2013</t>
  </si>
  <si>
    <t xml:space="preserve">Thursday </t>
  </si>
  <si>
    <t>14/3/2013</t>
  </si>
  <si>
    <t>15/3/2013</t>
  </si>
  <si>
    <t>18/3/2013</t>
  </si>
  <si>
    <t>19/3/2013</t>
  </si>
  <si>
    <t>20/3/2013</t>
  </si>
  <si>
    <t>21/3/2013</t>
  </si>
  <si>
    <t>22/3/2013</t>
  </si>
  <si>
    <t>25/3/2013</t>
  </si>
  <si>
    <t>26/3/2013</t>
  </si>
  <si>
    <t>27/3/2013</t>
  </si>
  <si>
    <t>28/3/2013</t>
  </si>
  <si>
    <t>29/3/2013</t>
  </si>
  <si>
    <t>13/2/2013</t>
  </si>
  <si>
    <t>14/2/2013</t>
  </si>
  <si>
    <t>15/2/2013</t>
  </si>
  <si>
    <t>19/2/2013</t>
  </si>
  <si>
    <t>20/2/2013</t>
  </si>
  <si>
    <t>21/2/2013</t>
  </si>
  <si>
    <t>22/2/2013</t>
  </si>
  <si>
    <t>25/2/2013</t>
  </si>
  <si>
    <t>26/2/2013</t>
  </si>
  <si>
    <t>27/2/2013</t>
  </si>
  <si>
    <t>28/2/2013</t>
  </si>
  <si>
    <t>15/4/2013</t>
  </si>
  <si>
    <t>16/4/2013</t>
  </si>
  <si>
    <t>17/4/2013</t>
  </si>
  <si>
    <t>18/4/2013</t>
  </si>
  <si>
    <t>19/4/2013</t>
  </si>
  <si>
    <t>22/4/2013</t>
  </si>
  <si>
    <t>23/4/2013</t>
  </si>
  <si>
    <t>24/4/2013</t>
  </si>
  <si>
    <t>25/4/2013</t>
  </si>
  <si>
    <t>26/4/2013</t>
  </si>
  <si>
    <t>29/4/2013</t>
  </si>
  <si>
    <t>30/4/2013</t>
  </si>
  <si>
    <t>13/5/2013</t>
  </si>
  <si>
    <t>14/5/2013</t>
  </si>
  <si>
    <t>1-WEEK</t>
  </si>
  <si>
    <t>15/5/2013</t>
  </si>
  <si>
    <t>2-WEEK</t>
  </si>
  <si>
    <t>1-MONTH</t>
  </si>
  <si>
    <t>2-MONTH</t>
  </si>
  <si>
    <t>3-MONTH</t>
  </si>
  <si>
    <t>4-MONTH</t>
  </si>
  <si>
    <t>5-MONTH</t>
  </si>
  <si>
    <t>6-MONTH</t>
  </si>
  <si>
    <t>12-MONTH</t>
  </si>
  <si>
    <t>IRD</t>
  </si>
  <si>
    <t>SWAP</t>
  </si>
  <si>
    <t>Libor</t>
  </si>
  <si>
    <t>MONEY</t>
  </si>
  <si>
    <t>16/5/2013</t>
  </si>
  <si>
    <t>16/5/2014</t>
  </si>
  <si>
    <t>16/5/2015</t>
  </si>
  <si>
    <t>16/5/2016</t>
  </si>
  <si>
    <t>16/5/2017</t>
  </si>
  <si>
    <t>16/5/2018</t>
  </si>
  <si>
    <t>16/5/2019</t>
  </si>
  <si>
    <t>16/5/2020</t>
  </si>
  <si>
    <t>16/5/2021</t>
  </si>
  <si>
    <t>17/5/2013</t>
  </si>
  <si>
    <t>17/5/2014</t>
  </si>
  <si>
    <t>17/5/2015</t>
  </si>
  <si>
    <t>17/5/2016</t>
  </si>
  <si>
    <t>17/5/2017</t>
  </si>
  <si>
    <t>17/5/2018</t>
  </si>
  <si>
    <t>17/5/2019</t>
  </si>
  <si>
    <t>17/5/2020</t>
  </si>
  <si>
    <t>17/5/2021</t>
  </si>
  <si>
    <t xml:space="preserve">Swap Implied PKR Yield </t>
  </si>
  <si>
    <t>20/5/2013</t>
  </si>
  <si>
    <t>20/5/2014</t>
  </si>
  <si>
    <t>20/5/2015</t>
  </si>
  <si>
    <t>20/5/2016</t>
  </si>
  <si>
    <t>20/5/2017</t>
  </si>
  <si>
    <t>20/5/2018</t>
  </si>
  <si>
    <t>20/5/2019</t>
  </si>
  <si>
    <t>20/5/2020</t>
  </si>
  <si>
    <t>20/5/2021</t>
  </si>
  <si>
    <t>21/5/2013</t>
  </si>
  <si>
    <t>No.of days</t>
  </si>
  <si>
    <t>MONTH</t>
  </si>
  <si>
    <t>Saturday</t>
  </si>
  <si>
    <t>22/5/2013</t>
  </si>
  <si>
    <t>May</t>
  </si>
  <si>
    <t>23/5/2013</t>
  </si>
  <si>
    <t>24/5/2013</t>
  </si>
  <si>
    <t>.</t>
  </si>
  <si>
    <t>.2</t>
  </si>
  <si>
    <t>.3</t>
  </si>
  <si>
    <t>27/5/2013</t>
  </si>
  <si>
    <t>27/5/2014</t>
  </si>
  <si>
    <t>27/5/2015</t>
  </si>
  <si>
    <t>27/5/2016</t>
  </si>
  <si>
    <t>27/5/2017</t>
  </si>
  <si>
    <t>27/5/2018</t>
  </si>
  <si>
    <t>27/5/2019</t>
  </si>
  <si>
    <t>27/5/2020</t>
  </si>
  <si>
    <t>27/5/2021</t>
  </si>
  <si>
    <t>28/5/2013</t>
  </si>
  <si>
    <t>28/5/2014</t>
  </si>
  <si>
    <t>28/5/2015</t>
  </si>
  <si>
    <t>28/5/2016</t>
  </si>
  <si>
    <t>28/5/2017</t>
  </si>
  <si>
    <t>28/5/2018</t>
  </si>
  <si>
    <t>28/5/2019</t>
  </si>
  <si>
    <t>28/5/2020</t>
  </si>
  <si>
    <t>28/5/2021</t>
  </si>
  <si>
    <t>29/5/2013</t>
  </si>
  <si>
    <t>29/5/2014</t>
  </si>
  <si>
    <t>29/5/2015</t>
  </si>
  <si>
    <t>29/5/2016</t>
  </si>
  <si>
    <t>29/5/2017</t>
  </si>
  <si>
    <t>29/5/2018</t>
  </si>
  <si>
    <t>29/5/2019</t>
  </si>
  <si>
    <t>29/5/2020</t>
  </si>
  <si>
    <t>29/5/2021</t>
  </si>
  <si>
    <t>30/5/2013</t>
  </si>
  <si>
    <t>30/5/2014</t>
  </si>
  <si>
    <t>30/5/2015</t>
  </si>
  <si>
    <t>30/5/2016</t>
  </si>
  <si>
    <t>30/5/2017</t>
  </si>
  <si>
    <t>30/5/2018</t>
  </si>
  <si>
    <t>30/5/2019</t>
  </si>
  <si>
    <t>30/5/2020</t>
  </si>
  <si>
    <t>30/5/2021</t>
  </si>
  <si>
    <t>31/5/2013</t>
  </si>
  <si>
    <t>31/5/2014</t>
  </si>
  <si>
    <t>31/5/2015</t>
  </si>
  <si>
    <t>31/5/2016</t>
  </si>
  <si>
    <t>31/5/2017</t>
  </si>
  <si>
    <t>31/5/2018</t>
  </si>
  <si>
    <t>31/5/2019</t>
  </si>
  <si>
    <t>31/5/2020</t>
  </si>
  <si>
    <t>31/5/2021</t>
  </si>
  <si>
    <t>june</t>
  </si>
  <si>
    <t xml:space="preserve"> Parity</t>
  </si>
  <si>
    <t>PIBs</t>
  </si>
  <si>
    <t>T-Bills</t>
  </si>
  <si>
    <t>1 Year</t>
  </si>
  <si>
    <t>3 Year</t>
  </si>
  <si>
    <t>5 Year</t>
  </si>
  <si>
    <t>10 Year</t>
  </si>
  <si>
    <t>8 Days</t>
  </si>
  <si>
    <t>22 Days</t>
  </si>
  <si>
    <t>36 Days</t>
  </si>
  <si>
    <t>50  Days</t>
  </si>
  <si>
    <t>64 Days</t>
  </si>
  <si>
    <t>78 Days</t>
  </si>
  <si>
    <t>Column3</t>
  </si>
  <si>
    <t xml:space="preserve">    9.65% - 9.70%</t>
  </si>
  <si>
    <t xml:space="preserve">   9.93% - 9.97%</t>
  </si>
  <si>
    <t xml:space="preserve">      10.65% - 10.75%</t>
  </si>
  <si>
    <t xml:space="preserve">6 Month </t>
  </si>
  <si>
    <t xml:space="preserve">              TENURE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</si>
</sst>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0.0000"/>
    <numFmt numFmtId="165" formatCode="_(* #,##0.0000_);_(* \(#,##0.0000\);_(* &quot;-&quot;??_);_(@_)"/>
    <numFmt numFmtId="166" formatCode="0.0%"/>
    <numFmt numFmtId="167" formatCode="0.00000000000000%"/>
    <numFmt numFmtId="168" formatCode="0.000"/>
    <numFmt numFmtId="169" formatCode="0.000000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1" tint="4.9989318521683403E-2"/>
      <name val="Calibri"/>
      <family val="2"/>
      <scheme val="minor"/>
    </font>
    <font>
      <sz val="11"/>
      <color theme="9"/>
      <name val="Calibri"/>
      <family val="2"/>
      <scheme val="minor"/>
    </font>
    <font>
      <b/>
      <u/>
      <sz val="1"/>
      <color theme="9"/>
      <name val="Calibri"/>
      <family val="2"/>
      <scheme val="minor"/>
    </font>
    <font>
      <sz val="1"/>
      <color theme="9"/>
      <name val="Calibri"/>
      <family val="2"/>
      <scheme val="minor"/>
    </font>
    <font>
      <b/>
      <u/>
      <sz val="11"/>
      <color theme="9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u/>
      <sz val="11"/>
      <color rgb="FFF79646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9646"/>
        <bgColor indexed="64"/>
      </patternFill>
    </fill>
  </fills>
  <borders count="5">
    <border>
      <left/>
      <right/>
      <top/>
      <bottom/>
      <diagonal/>
    </border>
    <border>
      <left style="medium">
        <color rgb="FFF79646"/>
      </left>
      <right/>
      <top style="medium">
        <color rgb="FFF79646"/>
      </top>
      <bottom/>
      <diagonal/>
    </border>
    <border>
      <left/>
      <right style="medium">
        <color rgb="FFF79646"/>
      </right>
      <top style="medium">
        <color rgb="FFF79646"/>
      </top>
      <bottom/>
      <diagonal/>
    </border>
    <border>
      <left style="medium">
        <color rgb="FFF79646"/>
      </left>
      <right/>
      <top style="medium">
        <color rgb="FFF79646"/>
      </top>
      <bottom style="medium">
        <color rgb="FFF79646"/>
      </bottom>
      <diagonal/>
    </border>
    <border>
      <left/>
      <right style="medium">
        <color rgb="FFF79646"/>
      </right>
      <top style="medium">
        <color rgb="FFF79646"/>
      </top>
      <bottom style="medium">
        <color rgb="FFF79646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14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/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 applyFill="1" applyBorder="1"/>
    <xf numFmtId="165" fontId="4" fillId="0" borderId="0" xfId="1" applyNumberFormat="1" applyFont="1" applyBorder="1"/>
    <xf numFmtId="10" fontId="0" fillId="0" borderId="0" xfId="2" applyNumberFormat="1" applyFont="1"/>
    <xf numFmtId="0" fontId="1" fillId="0" borderId="0" xfId="0" applyFont="1" applyAlignment="1">
      <alignment horizontal="center"/>
    </xf>
    <xf numFmtId="167" fontId="0" fillId="0" borderId="0" xfId="0" applyNumberFormat="1"/>
    <xf numFmtId="0" fontId="0" fillId="0" borderId="0" xfId="0" applyBorder="1"/>
    <xf numFmtId="168" fontId="0" fillId="0" borderId="0" xfId="0" applyNumberFormat="1"/>
    <xf numFmtId="165" fontId="4" fillId="0" borderId="0" xfId="1" applyNumberFormat="1" applyFont="1" applyFill="1" applyBorder="1"/>
    <xf numFmtId="165" fontId="0" fillId="0" borderId="0" xfId="0" applyNumberFormat="1"/>
    <xf numFmtId="164" fontId="6" fillId="0" borderId="0" xfId="0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 vertical="center"/>
    </xf>
    <xf numFmtId="165" fontId="8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0" applyFont="1"/>
    <xf numFmtId="165" fontId="4" fillId="0" borderId="0" xfId="1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165" fontId="6" fillId="0" borderId="0" xfId="0" applyNumberFormat="1" applyFont="1" applyBorder="1"/>
    <xf numFmtId="10" fontId="6" fillId="0" borderId="0" xfId="2" applyNumberFormat="1" applyFont="1" applyBorder="1" applyAlignment="1">
      <alignment horizontal="center"/>
    </xf>
    <xf numFmtId="166" fontId="6" fillId="0" borderId="0" xfId="2" applyNumberFormat="1" applyFont="1" applyBorder="1" applyAlignment="1">
      <alignment horizontal="center"/>
    </xf>
    <xf numFmtId="169" fontId="0" fillId="0" borderId="0" xfId="0" applyNumberFormat="1"/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/>
    <xf numFmtId="14" fontId="11" fillId="0" borderId="0" xfId="0" applyNumberFormat="1" applyFont="1" applyBorder="1" applyAlignment="1">
      <alignment vertical="top" wrapText="1"/>
    </xf>
    <xf numFmtId="0" fontId="12" fillId="0" borderId="0" xfId="0" applyFont="1"/>
    <xf numFmtId="10" fontId="0" fillId="0" borderId="0" xfId="0" applyNumberFormat="1" applyBorder="1"/>
    <xf numFmtId="10" fontId="0" fillId="0" borderId="0" xfId="0" applyNumberForma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4" fillId="2" borderId="1" xfId="0" applyFont="1" applyFill="1" applyBorder="1"/>
    <xf numFmtId="0" fontId="15" fillId="2" borderId="2" xfId="0" applyFont="1" applyFill="1" applyBorder="1" applyAlignment="1">
      <alignment horizontal="right"/>
    </xf>
    <xf numFmtId="0" fontId="16" fillId="0" borderId="1" xfId="0" applyFont="1" applyBorder="1"/>
    <xf numFmtId="10" fontId="16" fillId="0" borderId="2" xfId="0" applyNumberFormat="1" applyFont="1" applyBorder="1" applyAlignment="1">
      <alignment horizontal="right"/>
    </xf>
    <xf numFmtId="0" fontId="16" fillId="0" borderId="3" xfId="0" applyFont="1" applyBorder="1"/>
    <xf numFmtId="10" fontId="16" fillId="0" borderId="4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8">
    <dxf>
      <numFmt numFmtId="14" formatCode="0.00%"/>
      <alignment horizontal="center" vertical="bottom" textRotation="0" wrapText="0" indent="0" relativeIndent="0" justifyLastLine="0" shrinkToFit="0" mergeCell="0" readingOrder="0"/>
    </dxf>
    <dxf>
      <numFmt numFmtId="14" formatCode="0.00%"/>
      <alignment horizontal="center" vertical="bottom" textRotation="0" wrapText="0" indent="0" relativeIndent="0" justifyLastLine="0" shrinkToFit="0" mergeCell="0" readingOrder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alignment horizontal="right" vertical="bottom" textRotation="0" wrapText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6" formatCode="0.0%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4" formatCode="0.00%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_(* #,##0.0000_);_(* \(#,##0.0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rich>
          <a:bodyPr/>
          <a:lstStyle/>
          <a:p>
            <a:pPr>
              <a:defRPr/>
            </a:pPr>
            <a:r>
              <a:rPr lang="en-US" u="sng"/>
              <a:t>SWAPS RATE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51832794113115643"/>
          <c:y val="1.8416206261510141E-2"/>
        </c:manualLayout>
      </c:layout>
    </c:title>
    <c:plotArea>
      <c:layout>
        <c:manualLayout>
          <c:layoutTarget val="inner"/>
          <c:xMode val="edge"/>
          <c:yMode val="edge"/>
          <c:x val="0.18661174047373841"/>
          <c:y val="0.14761531880338191"/>
          <c:w val="0.68915392501145056"/>
          <c:h val="0.57650247977677849"/>
        </c:manualLayout>
      </c:layout>
      <c:lineChart>
        <c:grouping val="standard"/>
        <c:ser>
          <c:idx val="0"/>
          <c:order val="0"/>
          <c:tx>
            <c:strRef>
              <c:f>Swap!$L$913</c:f>
              <c:strCache>
                <c:ptCount val="1"/>
                <c:pt idx="0">
                  <c:v>Swap Implied PKR Yield </c:v>
                </c:pt>
              </c:strCache>
            </c:strRef>
          </c:tx>
          <c:marker>
            <c:symbol val="diamond"/>
            <c:size val="5"/>
          </c:marker>
          <c:dLbls>
            <c:dLbl>
              <c:idx val="0"/>
              <c:layout>
                <c:manualLayout>
                  <c:x val="0"/>
                  <c:y val="-1.4732965009208105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0"/>
                  <c:y val="-1.4732965009208105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2.7420740632585192E-2"/>
                  <c:y val="-4.4198895027624412E-2"/>
                </c:manualLayout>
              </c:layout>
              <c:showVal val="1"/>
            </c:dLbl>
            <c:dLbl>
              <c:idx val="5"/>
              <c:layout>
                <c:manualLayout>
                  <c:x val="-2.0597322348094752E-2"/>
                  <c:y val="6.2615101289134459E-2"/>
                </c:manualLayout>
              </c:layout>
              <c:showVal val="1"/>
            </c:dLbl>
            <c:dLbl>
              <c:idx val="6"/>
              <c:layout>
                <c:manualLayout>
                  <c:x val="-2.883625128733255E-2"/>
                  <c:y val="-4.4198895027624412E-2"/>
                </c:manualLayout>
              </c:layout>
              <c:showVal val="1"/>
            </c:dLbl>
            <c:dLbl>
              <c:idx val="7"/>
              <c:layout>
                <c:manualLayout>
                  <c:x val="-4.1194644696189485E-3"/>
                  <c:y val="3.3149171270718231E-2"/>
                </c:manualLayout>
              </c:layout>
              <c:showVal val="1"/>
            </c:dLbl>
            <c:dLbl>
              <c:idx val="8"/>
              <c:layout>
                <c:manualLayout>
                  <c:x val="-2.8836251287332648E-2"/>
                  <c:y val="-4.0515653775322284E-2"/>
                </c:manualLayout>
              </c:layout>
              <c:showVal val="1"/>
            </c:dLbl>
            <c:txPr>
              <a:bodyPr/>
              <a:lstStyle/>
              <a:p>
                <a:pPr>
                  <a:defRPr sz="850" b="1"/>
                </a:pPr>
                <a:endParaRPr lang="en-US"/>
              </a:p>
            </c:txPr>
            <c:showVal val="1"/>
          </c:dLbls>
          <c:cat>
            <c:strRef>
              <c:f>Swap!$I$914:$I$922</c:f>
              <c:strCache>
                <c:ptCount val="9"/>
                <c:pt idx="0">
                  <c:v>1-WEEK</c:v>
                </c:pt>
                <c:pt idx="1">
                  <c:v>2-WEEK</c:v>
                </c:pt>
                <c:pt idx="2">
                  <c:v>1-MONTH</c:v>
                </c:pt>
                <c:pt idx="3">
                  <c:v>2-MONTH</c:v>
                </c:pt>
                <c:pt idx="4">
                  <c:v>3-MONTH</c:v>
                </c:pt>
                <c:pt idx="5">
                  <c:v>4-MONTH</c:v>
                </c:pt>
                <c:pt idx="6">
                  <c:v>5-MONTH</c:v>
                </c:pt>
                <c:pt idx="7">
                  <c:v>6-MONTH</c:v>
                </c:pt>
                <c:pt idx="8">
                  <c:v>12-MONTH</c:v>
                </c:pt>
              </c:strCache>
            </c:strRef>
          </c:cat>
          <c:val>
            <c:numRef>
              <c:f>Swap!$L$914:$L$922</c:f>
              <c:numCache>
                <c:formatCode>0.0%</c:formatCode>
                <c:ptCount val="9"/>
                <c:pt idx="0">
                  <c:v>7.571208412698413E-2</c:v>
                </c:pt>
                <c:pt idx="1">
                  <c:v>8.6155744444444432E-2</c:v>
                </c:pt>
                <c:pt idx="2">
                  <c:v>7.4916454320987647E-2</c:v>
                </c:pt>
                <c:pt idx="3">
                  <c:v>7.381535485008818E-2</c:v>
                </c:pt>
                <c:pt idx="4">
                  <c:v>7.3664400161030583E-2</c:v>
                </c:pt>
                <c:pt idx="5">
                  <c:v>7.3186179113539765E-2</c:v>
                </c:pt>
                <c:pt idx="6">
                  <c:v>7.3202313261648722E-2</c:v>
                </c:pt>
                <c:pt idx="7">
                  <c:v>7.3768659502125064E-2</c:v>
                </c:pt>
                <c:pt idx="8">
                  <c:v>8.074139624556062E-2</c:v>
                </c:pt>
              </c:numCache>
            </c:numRef>
          </c:val>
        </c:ser>
        <c:ser>
          <c:idx val="1"/>
          <c:order val="1"/>
          <c:tx>
            <c:v>MONEY</c:v>
          </c:tx>
          <c:dLbls>
            <c:dLbl>
              <c:idx val="0"/>
              <c:layout>
                <c:manualLayout>
                  <c:x val="-1.0282777737219485E-2"/>
                  <c:y val="-4.0515653775322284E-2"/>
                </c:manualLayout>
              </c:layout>
              <c:showVal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1.7137962895365721E-3"/>
                  <c:y val="-3.6832412523020476E-2"/>
                </c:manualLayout>
              </c:layout>
              <c:showVal val="1"/>
            </c:dLbl>
            <c:dLbl>
              <c:idx val="3"/>
              <c:delete val="1"/>
            </c:dLbl>
            <c:dLbl>
              <c:idx val="4"/>
              <c:layout>
                <c:manualLayout>
                  <c:x val="0"/>
                  <c:y val="4.0515653775322284E-2"/>
                </c:manualLayout>
              </c:layout>
              <c:showVal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2.3993148053512006E-2"/>
                  <c:y val="-6.6298342541436503E-2"/>
                </c:manualLayout>
              </c:layout>
              <c:showVal val="1"/>
            </c:dLbl>
            <c:dLbl>
              <c:idx val="8"/>
              <c:layout>
                <c:manualLayout>
                  <c:x val="-2.0565555474438838E-2"/>
                  <c:y val="-5.1565377532228403E-2"/>
                </c:manualLayout>
              </c:layout>
              <c:showVal val="1"/>
            </c:dLbl>
            <c:txPr>
              <a:bodyPr/>
              <a:lstStyle/>
              <a:p>
                <a:pPr>
                  <a:defRPr sz="850" b="1"/>
                </a:pPr>
                <a:endParaRPr lang="en-US"/>
              </a:p>
            </c:txPr>
            <c:showVal val="1"/>
          </c:dLbls>
          <c:cat>
            <c:strRef>
              <c:f>Swap!$I$914:$I$922</c:f>
              <c:strCache>
                <c:ptCount val="9"/>
                <c:pt idx="0">
                  <c:v>1-WEEK</c:v>
                </c:pt>
                <c:pt idx="1">
                  <c:v>2-WEEK</c:v>
                </c:pt>
                <c:pt idx="2">
                  <c:v>1-MONTH</c:v>
                </c:pt>
                <c:pt idx="3">
                  <c:v>2-MONTH</c:v>
                </c:pt>
                <c:pt idx="4">
                  <c:v>3-MONTH</c:v>
                </c:pt>
                <c:pt idx="5">
                  <c:v>4-MONTH</c:v>
                </c:pt>
                <c:pt idx="6">
                  <c:v>5-MONTH</c:v>
                </c:pt>
                <c:pt idx="7">
                  <c:v>6-MONTH</c:v>
                </c:pt>
                <c:pt idx="8">
                  <c:v>12-MONTH</c:v>
                </c:pt>
              </c:strCache>
            </c:strRef>
          </c:cat>
          <c:val>
            <c:numRef>
              <c:f>Swap!$K$914:$K$922</c:f>
              <c:numCache>
                <c:formatCode>0.00%</c:formatCode>
                <c:ptCount val="9"/>
                <c:pt idx="0">
                  <c:v>9.3000000000000013E-2</c:v>
                </c:pt>
                <c:pt idx="1">
                  <c:v>9.4E-2</c:v>
                </c:pt>
                <c:pt idx="2">
                  <c:v>9.35E-2</c:v>
                </c:pt>
                <c:pt idx="3">
                  <c:v>9.35E-2</c:v>
                </c:pt>
                <c:pt idx="4">
                  <c:v>9.35E-2</c:v>
                </c:pt>
                <c:pt idx="5">
                  <c:v>9.3900000000000011E-2</c:v>
                </c:pt>
                <c:pt idx="6">
                  <c:v>9.3900000000000011E-2</c:v>
                </c:pt>
                <c:pt idx="7">
                  <c:v>9.35E-2</c:v>
                </c:pt>
                <c:pt idx="8">
                  <c:v>9.3000000000000013E-2</c:v>
                </c:pt>
              </c:numCache>
            </c:numRef>
          </c:val>
        </c:ser>
        <c:marker val="1"/>
        <c:axId val="49297664"/>
        <c:axId val="49315840"/>
      </c:lineChart>
      <c:catAx>
        <c:axId val="49297664"/>
        <c:scaling>
          <c:orientation val="minMax"/>
        </c:scaling>
        <c:axPos val="b"/>
        <c:majorTickMark val="none"/>
        <c:tickLblPos val="nextTo"/>
        <c:crossAx val="49315840"/>
        <c:crosses val="autoZero"/>
        <c:auto val="1"/>
        <c:lblAlgn val="ctr"/>
        <c:lblOffset val="100"/>
      </c:catAx>
      <c:valAx>
        <c:axId val="49315840"/>
        <c:scaling>
          <c:orientation val="minMax"/>
          <c:max val="0.1"/>
          <c:min val="6.5000000000000002E-2"/>
        </c:scaling>
        <c:axPos val="l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Interest Rate</a:t>
                </a:r>
              </a:p>
            </c:rich>
          </c:tx>
          <c:layout>
            <c:manualLayout>
              <c:xMode val="edge"/>
              <c:yMode val="edge"/>
              <c:x val="0.1002871191049622"/>
              <c:y val="0.36489755078957681"/>
            </c:manualLayout>
          </c:layout>
        </c:title>
        <c:numFmt formatCode="0.0%" sourceLinked="1"/>
        <c:maj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49297664"/>
        <c:crosses val="autoZero"/>
        <c:crossBetween val="between"/>
        <c:majorUnit val="5.0000000000000114E-3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50" baseline="0"/>
            </a:pPr>
            <a:endParaRPr lang="en-US"/>
          </a:p>
        </c:txPr>
      </c:dTable>
    </c:plotArea>
    <c:plotVisOnly val="1"/>
    <c:dispBlanksAs val="gap"/>
  </c:chart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i="1" u="sng"/>
            </a:pPr>
            <a:r>
              <a:rPr lang="en-US" i="1" u="sng"/>
              <a:t>Ready</a:t>
            </a:r>
            <a:r>
              <a:rPr lang="en-US" i="1" u="sng" baseline="0"/>
              <a:t> Rates</a:t>
            </a:r>
            <a:endParaRPr lang="en-US" i="1" u="sng"/>
          </a:p>
        </c:rich>
      </c:tx>
      <c:layout>
        <c:manualLayout>
          <c:xMode val="edge"/>
          <c:yMode val="edge"/>
          <c:x val="0.38534972613725238"/>
          <c:y val="1.3655999422090583E-2"/>
        </c:manualLayout>
      </c:layout>
    </c:title>
    <c:plotArea>
      <c:layout>
        <c:manualLayout>
          <c:layoutTarget val="inner"/>
          <c:xMode val="edge"/>
          <c:yMode val="edge"/>
          <c:x val="0.11736643113230401"/>
          <c:y val="0.12498671611002753"/>
          <c:w val="0.76570955537122043"/>
          <c:h val="0.70851400424262012"/>
        </c:manualLayout>
      </c:layout>
      <c:stockChart>
        <c:ser>
          <c:idx val="1"/>
          <c:order val="0"/>
          <c:tx>
            <c:strRef>
              <c:f>[1]Ready!$F$1</c:f>
              <c:strCache>
                <c:ptCount val="1"/>
                <c:pt idx="0">
                  <c:v>OPEN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[1]Ready!$D$87:$E$111</c:f>
              <c:multiLvlStrCache>
                <c:ptCount val="25"/>
                <c:lvl>
                  <c:pt idx="0">
                    <c:v>May</c:v>
                  </c:pt>
                  <c:pt idx="1">
                    <c:v>May</c:v>
                  </c:pt>
                  <c:pt idx="2">
                    <c:v>May</c:v>
                  </c:pt>
                  <c:pt idx="3">
                    <c:v>May</c:v>
                  </c:pt>
                  <c:pt idx="4">
                    <c:v>May</c:v>
                  </c:pt>
                  <c:pt idx="5">
                    <c:v>May</c:v>
                  </c:pt>
                  <c:pt idx="6">
                    <c:v>May</c:v>
                  </c:pt>
                  <c:pt idx="7">
                    <c:v>May</c:v>
                  </c:pt>
                  <c:pt idx="8">
                    <c:v>May</c:v>
                  </c:pt>
                  <c:pt idx="9">
                    <c:v>May</c:v>
                  </c:pt>
                  <c:pt idx="10">
                    <c:v>May</c:v>
                  </c:pt>
                  <c:pt idx="11">
                    <c:v>May</c:v>
                  </c:pt>
                  <c:pt idx="12">
                    <c:v>May</c:v>
                  </c:pt>
                  <c:pt idx="13">
                    <c:v>May</c:v>
                  </c:pt>
                  <c:pt idx="14">
                    <c:v>May</c:v>
                  </c:pt>
                  <c:pt idx="15">
                    <c:v>May</c:v>
                  </c:pt>
                  <c:pt idx="16">
                    <c:v>May</c:v>
                  </c:pt>
                  <c:pt idx="17">
                    <c:v>May</c:v>
                  </c:pt>
                  <c:pt idx="18">
                    <c:v>May</c:v>
                  </c:pt>
                  <c:pt idx="19">
                    <c:v>May</c:v>
                  </c:pt>
                  <c:pt idx="20">
                    <c:v>june</c:v>
                  </c:pt>
                  <c:pt idx="21">
                    <c:v>june</c:v>
                  </c:pt>
                  <c:pt idx="22">
                    <c:v>june</c:v>
                  </c:pt>
                  <c:pt idx="23">
                    <c:v>june</c:v>
                  </c:pt>
                  <c:pt idx="24">
                    <c:v>june</c:v>
                  </c:pt>
                </c:lvl>
                <c:lvl>
                  <c:pt idx="0">
                    <c:v>03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13</c:v>
                  </c:pt>
                  <c:pt idx="7">
                    <c:v>14</c:v>
                  </c:pt>
                  <c:pt idx="8">
                    <c:v>15</c:v>
                  </c:pt>
                  <c:pt idx="9">
                    <c:v>16</c:v>
                  </c:pt>
                  <c:pt idx="10">
                    <c:v>17</c:v>
                  </c:pt>
                  <c:pt idx="11">
                    <c:v>20</c:v>
                  </c:pt>
                  <c:pt idx="12">
                    <c:v>21</c:v>
                  </c:pt>
                  <c:pt idx="13">
                    <c:v>22</c:v>
                  </c:pt>
                  <c:pt idx="14">
                    <c:v>23</c:v>
                  </c:pt>
                  <c:pt idx="15">
                    <c:v>24</c:v>
                  </c:pt>
                  <c:pt idx="16">
                    <c:v>28</c:v>
                  </c:pt>
                  <c:pt idx="17">
                    <c:v>29</c:v>
                  </c:pt>
                  <c:pt idx="18">
                    <c:v>30</c:v>
                  </c:pt>
                  <c:pt idx="19">
                    <c:v>31</c:v>
                  </c:pt>
                  <c:pt idx="20">
                    <c:v>03</c:v>
                  </c:pt>
                  <c:pt idx="21">
                    <c:v>04</c:v>
                  </c:pt>
                  <c:pt idx="22">
                    <c:v>05</c:v>
                  </c:pt>
                  <c:pt idx="23">
                    <c:v>06</c:v>
                  </c:pt>
                  <c:pt idx="24">
                    <c:v>07</c:v>
                  </c:pt>
                </c:lvl>
              </c:multiLvlStrCache>
            </c:multiLvlStrRef>
          </c:cat>
          <c:val>
            <c:numRef>
              <c:f>[1]Ready!$F$87:$F$111</c:f>
              <c:numCache>
                <c:formatCode>General</c:formatCode>
                <c:ptCount val="25"/>
                <c:pt idx="0">
                  <c:v>98.27</c:v>
                </c:pt>
                <c:pt idx="1">
                  <c:v>98.32</c:v>
                </c:pt>
                <c:pt idx="2">
                  <c:v>98.35</c:v>
                </c:pt>
                <c:pt idx="3">
                  <c:v>98.48</c:v>
                </c:pt>
                <c:pt idx="4">
                  <c:v>98.4</c:v>
                </c:pt>
                <c:pt idx="5">
                  <c:v>98.41</c:v>
                </c:pt>
                <c:pt idx="6">
                  <c:v>98.44</c:v>
                </c:pt>
                <c:pt idx="7">
                  <c:v>98.45</c:v>
                </c:pt>
                <c:pt idx="8">
                  <c:v>98.56</c:v>
                </c:pt>
                <c:pt idx="9">
                  <c:v>98.52</c:v>
                </c:pt>
                <c:pt idx="10">
                  <c:v>98.41</c:v>
                </c:pt>
                <c:pt idx="11">
                  <c:v>98.42</c:v>
                </c:pt>
                <c:pt idx="12">
                  <c:v>98.43</c:v>
                </c:pt>
                <c:pt idx="13">
                  <c:v>98.5</c:v>
                </c:pt>
                <c:pt idx="14">
                  <c:v>98.46</c:v>
                </c:pt>
                <c:pt idx="15">
                  <c:v>98.41</c:v>
                </c:pt>
                <c:pt idx="16">
                  <c:v>98.49</c:v>
                </c:pt>
                <c:pt idx="17">
                  <c:v>98.47</c:v>
                </c:pt>
                <c:pt idx="18">
                  <c:v>98.52</c:v>
                </c:pt>
                <c:pt idx="19">
                  <c:v>98.52</c:v>
                </c:pt>
                <c:pt idx="20">
                  <c:v>98.52</c:v>
                </c:pt>
                <c:pt idx="21">
                  <c:v>98.55</c:v>
                </c:pt>
                <c:pt idx="22">
                  <c:v>98.55</c:v>
                </c:pt>
                <c:pt idx="23">
                  <c:v>98.48</c:v>
                </c:pt>
                <c:pt idx="24">
                  <c:v>98.48</c:v>
                </c:pt>
              </c:numCache>
            </c:numRef>
          </c:val>
        </c:ser>
        <c:ser>
          <c:idx val="2"/>
          <c:order val="1"/>
          <c:tx>
            <c:strRef>
              <c:f>[1]Ready!$G$1</c:f>
              <c:strCache>
                <c:ptCount val="1"/>
                <c:pt idx="0">
                  <c:v>HIGH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multiLvlStrRef>
              <c:f>[1]Ready!$D$87:$E$111</c:f>
              <c:multiLvlStrCache>
                <c:ptCount val="25"/>
                <c:lvl>
                  <c:pt idx="0">
                    <c:v>May</c:v>
                  </c:pt>
                  <c:pt idx="1">
                    <c:v>May</c:v>
                  </c:pt>
                  <c:pt idx="2">
                    <c:v>May</c:v>
                  </c:pt>
                  <c:pt idx="3">
                    <c:v>May</c:v>
                  </c:pt>
                  <c:pt idx="4">
                    <c:v>May</c:v>
                  </c:pt>
                  <c:pt idx="5">
                    <c:v>May</c:v>
                  </c:pt>
                  <c:pt idx="6">
                    <c:v>May</c:v>
                  </c:pt>
                  <c:pt idx="7">
                    <c:v>May</c:v>
                  </c:pt>
                  <c:pt idx="8">
                    <c:v>May</c:v>
                  </c:pt>
                  <c:pt idx="9">
                    <c:v>May</c:v>
                  </c:pt>
                  <c:pt idx="10">
                    <c:v>May</c:v>
                  </c:pt>
                  <c:pt idx="11">
                    <c:v>May</c:v>
                  </c:pt>
                  <c:pt idx="12">
                    <c:v>May</c:v>
                  </c:pt>
                  <c:pt idx="13">
                    <c:v>May</c:v>
                  </c:pt>
                  <c:pt idx="14">
                    <c:v>May</c:v>
                  </c:pt>
                  <c:pt idx="15">
                    <c:v>May</c:v>
                  </c:pt>
                  <c:pt idx="16">
                    <c:v>May</c:v>
                  </c:pt>
                  <c:pt idx="17">
                    <c:v>May</c:v>
                  </c:pt>
                  <c:pt idx="18">
                    <c:v>May</c:v>
                  </c:pt>
                  <c:pt idx="19">
                    <c:v>May</c:v>
                  </c:pt>
                  <c:pt idx="20">
                    <c:v>june</c:v>
                  </c:pt>
                  <c:pt idx="21">
                    <c:v>june</c:v>
                  </c:pt>
                  <c:pt idx="22">
                    <c:v>june</c:v>
                  </c:pt>
                  <c:pt idx="23">
                    <c:v>june</c:v>
                  </c:pt>
                  <c:pt idx="24">
                    <c:v>june</c:v>
                  </c:pt>
                </c:lvl>
                <c:lvl>
                  <c:pt idx="0">
                    <c:v>03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13</c:v>
                  </c:pt>
                  <c:pt idx="7">
                    <c:v>14</c:v>
                  </c:pt>
                  <c:pt idx="8">
                    <c:v>15</c:v>
                  </c:pt>
                  <c:pt idx="9">
                    <c:v>16</c:v>
                  </c:pt>
                  <c:pt idx="10">
                    <c:v>17</c:v>
                  </c:pt>
                  <c:pt idx="11">
                    <c:v>20</c:v>
                  </c:pt>
                  <c:pt idx="12">
                    <c:v>21</c:v>
                  </c:pt>
                  <c:pt idx="13">
                    <c:v>22</c:v>
                  </c:pt>
                  <c:pt idx="14">
                    <c:v>23</c:v>
                  </c:pt>
                  <c:pt idx="15">
                    <c:v>24</c:v>
                  </c:pt>
                  <c:pt idx="16">
                    <c:v>28</c:v>
                  </c:pt>
                  <c:pt idx="17">
                    <c:v>29</c:v>
                  </c:pt>
                  <c:pt idx="18">
                    <c:v>30</c:v>
                  </c:pt>
                  <c:pt idx="19">
                    <c:v>31</c:v>
                  </c:pt>
                  <c:pt idx="20">
                    <c:v>03</c:v>
                  </c:pt>
                  <c:pt idx="21">
                    <c:v>04</c:v>
                  </c:pt>
                  <c:pt idx="22">
                    <c:v>05</c:v>
                  </c:pt>
                  <c:pt idx="23">
                    <c:v>06</c:v>
                  </c:pt>
                  <c:pt idx="24">
                    <c:v>07</c:v>
                  </c:pt>
                </c:lvl>
              </c:multiLvlStrCache>
            </c:multiLvlStrRef>
          </c:cat>
          <c:val>
            <c:numRef>
              <c:f>[1]Ready!$G$87:$G$111</c:f>
              <c:numCache>
                <c:formatCode>General</c:formatCode>
                <c:ptCount val="25"/>
                <c:pt idx="0">
                  <c:v>98.35</c:v>
                </c:pt>
                <c:pt idx="1">
                  <c:v>98.343999999999994</c:v>
                </c:pt>
                <c:pt idx="2">
                  <c:v>98.355999999999995</c:v>
                </c:pt>
                <c:pt idx="3">
                  <c:v>98.484300000000005</c:v>
                </c:pt>
                <c:pt idx="4">
                  <c:v>98.414500000000004</c:v>
                </c:pt>
                <c:pt idx="5">
                  <c:v>98.421000000000006</c:v>
                </c:pt>
                <c:pt idx="6">
                  <c:v>98.439499999999995</c:v>
                </c:pt>
                <c:pt idx="7">
                  <c:v>98.4495</c:v>
                </c:pt>
                <c:pt idx="8">
                  <c:v>98.572800000000001</c:v>
                </c:pt>
                <c:pt idx="9">
                  <c:v>98.532499999999999</c:v>
                </c:pt>
                <c:pt idx="10">
                  <c:v>98.424999999999997</c:v>
                </c:pt>
                <c:pt idx="11">
                  <c:v>98.422499999999999</c:v>
                </c:pt>
                <c:pt idx="12">
                  <c:v>98.454999999999998</c:v>
                </c:pt>
                <c:pt idx="13">
                  <c:v>98.52</c:v>
                </c:pt>
                <c:pt idx="14">
                  <c:v>98.49</c:v>
                </c:pt>
                <c:pt idx="15">
                  <c:v>98.43</c:v>
                </c:pt>
                <c:pt idx="16">
                  <c:v>98.51</c:v>
                </c:pt>
                <c:pt idx="17">
                  <c:v>98.491</c:v>
                </c:pt>
                <c:pt idx="18">
                  <c:v>98.55</c:v>
                </c:pt>
                <c:pt idx="19">
                  <c:v>98.557500000000005</c:v>
                </c:pt>
                <c:pt idx="20">
                  <c:v>98.527500000000003</c:v>
                </c:pt>
                <c:pt idx="21">
                  <c:v>98.58</c:v>
                </c:pt>
                <c:pt idx="22">
                  <c:v>98.57</c:v>
                </c:pt>
                <c:pt idx="23">
                  <c:v>98.53</c:v>
                </c:pt>
                <c:pt idx="24">
                  <c:v>98.49</c:v>
                </c:pt>
              </c:numCache>
            </c:numRef>
          </c:val>
        </c:ser>
        <c:ser>
          <c:idx val="3"/>
          <c:order val="2"/>
          <c:tx>
            <c:strRef>
              <c:f>[1]Ready!$H$1</c:f>
              <c:strCache>
                <c:ptCount val="1"/>
                <c:pt idx="0">
                  <c:v>LOW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24"/>
              <c:layout>
                <c:manualLayout>
                  <c:x val="-0.11031172976987297"/>
                  <c:y val="-7.7471967380224271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C</a:t>
                    </a:r>
                    <a:r>
                      <a:rPr lang="en-US"/>
                      <a:t>lose 98.5400</a:t>
                    </a:r>
                  </a:p>
                </c:rich>
              </c:tx>
              <c:showVal val="1"/>
            </c:dLbl>
            <c:delete val="1"/>
            <c:spPr>
              <a:solidFill>
                <a:schemeClr val="accent2"/>
              </a:solidFill>
              <a:ln w="25400" cap="flat" cmpd="sng" algn="ctr">
                <a:solidFill>
                  <a:schemeClr val="accent2">
                    <a:shade val="50000"/>
                  </a:schemeClr>
                </a:solidFill>
                <a:prstDash val="solid"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Lbls>
          <c:cat>
            <c:multiLvlStrRef>
              <c:f>[1]Ready!$D$87:$E$111</c:f>
              <c:multiLvlStrCache>
                <c:ptCount val="25"/>
                <c:lvl>
                  <c:pt idx="0">
                    <c:v>May</c:v>
                  </c:pt>
                  <c:pt idx="1">
                    <c:v>May</c:v>
                  </c:pt>
                  <c:pt idx="2">
                    <c:v>May</c:v>
                  </c:pt>
                  <c:pt idx="3">
                    <c:v>May</c:v>
                  </c:pt>
                  <c:pt idx="4">
                    <c:v>May</c:v>
                  </c:pt>
                  <c:pt idx="5">
                    <c:v>May</c:v>
                  </c:pt>
                  <c:pt idx="6">
                    <c:v>May</c:v>
                  </c:pt>
                  <c:pt idx="7">
                    <c:v>May</c:v>
                  </c:pt>
                  <c:pt idx="8">
                    <c:v>May</c:v>
                  </c:pt>
                  <c:pt idx="9">
                    <c:v>May</c:v>
                  </c:pt>
                  <c:pt idx="10">
                    <c:v>May</c:v>
                  </c:pt>
                  <c:pt idx="11">
                    <c:v>May</c:v>
                  </c:pt>
                  <c:pt idx="12">
                    <c:v>May</c:v>
                  </c:pt>
                  <c:pt idx="13">
                    <c:v>May</c:v>
                  </c:pt>
                  <c:pt idx="14">
                    <c:v>May</c:v>
                  </c:pt>
                  <c:pt idx="15">
                    <c:v>May</c:v>
                  </c:pt>
                  <c:pt idx="16">
                    <c:v>May</c:v>
                  </c:pt>
                  <c:pt idx="17">
                    <c:v>May</c:v>
                  </c:pt>
                  <c:pt idx="18">
                    <c:v>May</c:v>
                  </c:pt>
                  <c:pt idx="19">
                    <c:v>May</c:v>
                  </c:pt>
                  <c:pt idx="20">
                    <c:v>june</c:v>
                  </c:pt>
                  <c:pt idx="21">
                    <c:v>june</c:v>
                  </c:pt>
                  <c:pt idx="22">
                    <c:v>june</c:v>
                  </c:pt>
                  <c:pt idx="23">
                    <c:v>june</c:v>
                  </c:pt>
                  <c:pt idx="24">
                    <c:v>june</c:v>
                  </c:pt>
                </c:lvl>
                <c:lvl>
                  <c:pt idx="0">
                    <c:v>03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13</c:v>
                  </c:pt>
                  <c:pt idx="7">
                    <c:v>14</c:v>
                  </c:pt>
                  <c:pt idx="8">
                    <c:v>15</c:v>
                  </c:pt>
                  <c:pt idx="9">
                    <c:v>16</c:v>
                  </c:pt>
                  <c:pt idx="10">
                    <c:v>17</c:v>
                  </c:pt>
                  <c:pt idx="11">
                    <c:v>20</c:v>
                  </c:pt>
                  <c:pt idx="12">
                    <c:v>21</c:v>
                  </c:pt>
                  <c:pt idx="13">
                    <c:v>22</c:v>
                  </c:pt>
                  <c:pt idx="14">
                    <c:v>23</c:v>
                  </c:pt>
                  <c:pt idx="15">
                    <c:v>24</c:v>
                  </c:pt>
                  <c:pt idx="16">
                    <c:v>28</c:v>
                  </c:pt>
                  <c:pt idx="17">
                    <c:v>29</c:v>
                  </c:pt>
                  <c:pt idx="18">
                    <c:v>30</c:v>
                  </c:pt>
                  <c:pt idx="19">
                    <c:v>31</c:v>
                  </c:pt>
                  <c:pt idx="20">
                    <c:v>03</c:v>
                  </c:pt>
                  <c:pt idx="21">
                    <c:v>04</c:v>
                  </c:pt>
                  <c:pt idx="22">
                    <c:v>05</c:v>
                  </c:pt>
                  <c:pt idx="23">
                    <c:v>06</c:v>
                  </c:pt>
                  <c:pt idx="24">
                    <c:v>07</c:v>
                  </c:pt>
                </c:lvl>
              </c:multiLvlStrCache>
            </c:multiLvlStrRef>
          </c:cat>
          <c:val>
            <c:numRef>
              <c:f>[1]Ready!$H$87:$H$111</c:f>
              <c:numCache>
                <c:formatCode>General</c:formatCode>
                <c:ptCount val="25"/>
                <c:pt idx="0">
                  <c:v>98.347350000000006</c:v>
                </c:pt>
                <c:pt idx="1">
                  <c:v>98.343575000000001</c:v>
                </c:pt>
                <c:pt idx="2">
                  <c:v>98.355537499999997</c:v>
                </c:pt>
                <c:pt idx="3">
                  <c:v>98.424999999999997</c:v>
                </c:pt>
                <c:pt idx="4">
                  <c:v>98.413809375</c:v>
                </c:pt>
                <c:pt idx="5">
                  <c:v>98.420204687499989</c:v>
                </c:pt>
                <c:pt idx="6">
                  <c:v>98.438352343749997</c:v>
                </c:pt>
                <c:pt idx="7">
                  <c:v>98.448226171875007</c:v>
                </c:pt>
                <c:pt idx="8">
                  <c:v>98.561199999999999</c:v>
                </c:pt>
                <c:pt idx="9">
                  <c:v>98.5227</c:v>
                </c:pt>
                <c:pt idx="10">
                  <c:v>98.415000000000006</c:v>
                </c:pt>
                <c:pt idx="11">
                  <c:v>98.417500000000004</c:v>
                </c:pt>
                <c:pt idx="12">
                  <c:v>98.44</c:v>
                </c:pt>
                <c:pt idx="13">
                  <c:v>98.49</c:v>
                </c:pt>
                <c:pt idx="14">
                  <c:v>98.465000000000003</c:v>
                </c:pt>
                <c:pt idx="15">
                  <c:v>98.34</c:v>
                </c:pt>
                <c:pt idx="16">
                  <c:v>98.48</c:v>
                </c:pt>
                <c:pt idx="17">
                  <c:v>98.467500000000001</c:v>
                </c:pt>
                <c:pt idx="18">
                  <c:v>98.506500000000003</c:v>
                </c:pt>
                <c:pt idx="19">
                  <c:v>98.51</c:v>
                </c:pt>
                <c:pt idx="20">
                  <c:v>98.51</c:v>
                </c:pt>
                <c:pt idx="21">
                  <c:v>98.54</c:v>
                </c:pt>
                <c:pt idx="22">
                  <c:v>98.52</c:v>
                </c:pt>
                <c:pt idx="23">
                  <c:v>98.47</c:v>
                </c:pt>
                <c:pt idx="24">
                  <c:v>98.54</c:v>
                </c:pt>
              </c:numCache>
            </c:numRef>
          </c:val>
        </c:ser>
        <c:hiLowLines/>
        <c:upDownBars>
          <c:gapWidth val="150"/>
          <c:upBars/>
          <c:downBars/>
        </c:upDownBars>
        <c:axId val="103109760"/>
        <c:axId val="103111296"/>
      </c:stockChart>
      <c:stockChart>
        <c:ser>
          <c:idx val="4"/>
          <c:order val="3"/>
          <c:tx>
            <c:strRef>
              <c:f>[1]Ready!$I$1</c:f>
              <c:strCache>
                <c:ptCount val="1"/>
                <c:pt idx="0">
                  <c:v>CLOSE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1.3193696179612779E-2"/>
                  <c:y val="2.9143897996357013E-2"/>
                </c:manualLayout>
              </c:layout>
              <c:tx>
                <c:rich>
                  <a:bodyPr/>
                  <a:lstStyle/>
                  <a:p>
                    <a:pPr>
                      <a:defRPr sz="800" b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800" b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rPr>
                      <a:t>Open 98.2479 </a:t>
                    </a:r>
                    <a:endParaRPr lang="en-US" sz="800" b="0"/>
                  </a:p>
                </c:rich>
              </c:tx>
              <c:spPr>
                <a:solidFill>
                  <a:schemeClr val="accent3"/>
                </a:solidFill>
                <a:ln w="25400" cap="flat" cmpd="sng" algn="ctr">
                  <a:solidFill>
                    <a:schemeClr val="accent3">
                      <a:shade val="50000"/>
                    </a:schemeClr>
                  </a:solidFill>
                  <a:prstDash val="solid"/>
                </a:ln>
                <a:effectLst/>
              </c:spPr>
              <c:showVal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7.6342816831356963E-2"/>
                  <c:y val="-8.769903762029746E-2"/>
                </c:manualLayout>
              </c:layout>
              <c:showVal val="1"/>
            </c:dLbl>
            <c:dLbl>
              <c:idx val="5"/>
              <c:layout>
                <c:manualLayout>
                  <c:x val="2.8602857808367962E-2"/>
                  <c:y val="-0.13843351548269586"/>
                </c:manualLayout>
              </c:layout>
              <c:showVal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-1.8701868567009821E-2"/>
                  <c:y val="-2.9143897996357013E-2"/>
                </c:manualLayout>
              </c:layout>
              <c:showVal val="1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layout>
                <c:manualLayout>
                  <c:x val="7.5907584183745755E-2"/>
                  <c:y val="4.8767065881470714E-2"/>
                </c:manualLayout>
              </c:layout>
              <c:showVal val="1"/>
            </c:dLbl>
            <c:dLbl>
              <c:idx val="18"/>
              <c:delete val="1"/>
            </c:dLbl>
            <c:dLbl>
              <c:idx val="19"/>
              <c:layout>
                <c:manualLayout>
                  <c:x val="-6.0260756384985292E-2"/>
                  <c:y val="-3.6597076741554095E-2"/>
                </c:manualLayout>
              </c:layout>
              <c:showVal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delete val="1"/>
            </c:dLbl>
            <c:dLbl>
              <c:idx val="26"/>
              <c:delete val="1"/>
            </c:dLbl>
            <c:dLbl>
              <c:idx val="27"/>
              <c:delete val="1"/>
            </c:dLbl>
            <c:dLbl>
              <c:idx val="28"/>
              <c:delete val="1"/>
            </c:dLbl>
            <c:dLbl>
              <c:idx val="29"/>
              <c:delete val="1"/>
            </c:dLbl>
            <c:dLbl>
              <c:idx val="30"/>
              <c:layout>
                <c:manualLayout>
                  <c:x val="-8.5816157169703838E-2"/>
                  <c:y val="-8.0145719489981698E-2"/>
                </c:manualLayout>
              </c:layout>
              <c:showVal val="1"/>
            </c:dLbl>
            <c:dLbl>
              <c:idx val="31"/>
              <c:layout>
                <c:manualLayout>
                  <c:x val="-7.2531122002447559E-2"/>
                  <c:y val="1.4571948998178501E-2"/>
                </c:manualLayout>
              </c:layout>
              <c:showVal val="1"/>
            </c:dLbl>
            <c:dLbl>
              <c:idx val="32"/>
              <c:delete val="1"/>
            </c:dLbl>
            <c:dLbl>
              <c:idx val="33"/>
              <c:delete val="1"/>
            </c:dLbl>
            <c:dLbl>
              <c:idx val="34"/>
              <c:delete val="1"/>
            </c:dLbl>
            <c:dLbl>
              <c:idx val="35"/>
              <c:delete val="1"/>
            </c:dLbl>
            <c:dLbl>
              <c:idx val="36"/>
              <c:delete val="1"/>
            </c:dLbl>
            <c:dLbl>
              <c:idx val="37"/>
              <c:delete val="1"/>
            </c:dLbl>
            <c:dLbl>
              <c:idx val="38"/>
              <c:delete val="1"/>
            </c:dLbl>
            <c:dLbl>
              <c:idx val="39"/>
              <c:delete val="1"/>
            </c:dLbl>
            <c:dLbl>
              <c:idx val="40"/>
              <c:delete val="1"/>
            </c:dLbl>
            <c:dLbl>
              <c:idx val="41"/>
              <c:layout>
                <c:manualLayout>
                  <c:x val="-5.3094548227942275E-2"/>
                  <c:y val="-4.7359121093469882E-2"/>
                </c:manualLayout>
              </c:layout>
              <c:showVal val="1"/>
            </c:dLbl>
            <c:dLbl>
              <c:idx val="42"/>
              <c:delete val="1"/>
            </c:dLbl>
            <c:dLbl>
              <c:idx val="43"/>
              <c:delete val="1"/>
            </c:dLbl>
            <c:dLbl>
              <c:idx val="44"/>
              <c:delete val="1"/>
            </c:dLbl>
            <c:dLbl>
              <c:idx val="45"/>
              <c:delete val="1"/>
            </c:dLbl>
            <c:dLbl>
              <c:idx val="46"/>
              <c:layout>
                <c:manualLayout>
                  <c:x val="-3.0589947262449142E-2"/>
                  <c:y val="-7.6502732240437174E-2"/>
                </c:manualLayout>
              </c:layout>
              <c:showVal val="1"/>
            </c:dLbl>
            <c:dLbl>
              <c:idx val="47"/>
              <c:layout>
                <c:manualLayout>
                  <c:x val="6.5549886990962508E-3"/>
                  <c:y val="-9.8360655737704944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/>
                      <a:t>9</a:t>
                    </a:r>
                    <a:r>
                      <a:rPr lang="en-US"/>
                      <a:t>8.4266</a:t>
                    </a:r>
                  </a:p>
                </c:rich>
              </c:tx>
              <c:showVal val="1"/>
            </c:dLbl>
            <c:dLbl>
              <c:idx val="48"/>
              <c:delete val="1"/>
            </c:dLbl>
            <c:dLbl>
              <c:idx val="49"/>
              <c:delete val="1"/>
            </c:dLbl>
            <c:dLbl>
              <c:idx val="50"/>
              <c:delete val="1"/>
            </c:dLbl>
            <c:dLbl>
              <c:idx val="51"/>
              <c:layout>
                <c:manualLayout>
                  <c:x val="1.9763893092091409E-2"/>
                  <c:y val="-9.1074681238615632E-2"/>
                </c:manualLayout>
              </c:layout>
              <c:tx>
                <c:rich>
                  <a:bodyPr/>
                  <a:lstStyle/>
                  <a:p>
                    <a:r>
                      <a:rPr lang="en-US" sz="800" b="1"/>
                      <a:t>9</a:t>
                    </a:r>
                    <a:r>
                      <a:rPr lang="en-US"/>
                      <a:t>8.5728</a:t>
                    </a:r>
                  </a:p>
                </c:rich>
              </c:tx>
              <c:showVal val="1"/>
            </c:dLbl>
            <c:dLbl>
              <c:idx val="52"/>
              <c:delete val="1"/>
            </c:dLbl>
            <c:dLbl>
              <c:idx val="53"/>
              <c:delete val="1"/>
            </c:dLbl>
            <c:dLbl>
              <c:idx val="54"/>
              <c:delete val="1"/>
            </c:dLbl>
            <c:dLbl>
              <c:idx val="55"/>
              <c:delete val="1"/>
            </c:dLbl>
            <c:dLbl>
              <c:idx val="56"/>
              <c:delete val="1"/>
            </c:dLbl>
            <c:dLbl>
              <c:idx val="57"/>
              <c:delete val="1"/>
            </c:dLbl>
            <c:dLbl>
              <c:idx val="58"/>
              <c:layout>
                <c:manualLayout>
                  <c:x val="-6.0087396408382357E-2"/>
                  <c:y val="9.1074681238615632E-2"/>
                </c:manualLayout>
              </c:layout>
              <c:tx>
                <c:rich>
                  <a:bodyPr/>
                  <a:lstStyle/>
                  <a:p>
                    <a:pPr>
                      <a:defRPr sz="800" b="1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800" b="1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rPr>
                      <a:t>C</a:t>
                    </a:r>
                    <a:r>
                      <a:rPr lang="en-US" sz="900" b="1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rPr>
                      <a:t>lose</a:t>
                    </a:r>
                    <a:r>
                      <a:rPr lang="en-US" sz="900" b="1" baseline="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rPr>
                      <a:t> </a:t>
                    </a:r>
                    <a:r>
                      <a:rPr lang="en-US" sz="900" b="1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rPr>
                      <a:t>98.5300</a:t>
                    </a:r>
                    <a:endParaRPr lang="en-US" sz="900" b="1"/>
                  </a:p>
                </c:rich>
              </c:tx>
              <c:spPr>
                <a:solidFill>
                  <a:schemeClr val="accent2"/>
                </a:solidFill>
                <a:ln w="25400" cap="flat" cmpd="sng" algn="ctr">
                  <a:solidFill>
                    <a:schemeClr val="accent2">
                      <a:shade val="50000"/>
                    </a:schemeClr>
                  </a:solidFill>
                  <a:prstDash val="solid"/>
                </a:ln>
                <a:effectLst/>
              </c:spPr>
              <c:showVal val="1"/>
            </c:dLbl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Val val="1"/>
          </c:dLbls>
          <c:cat>
            <c:multiLvlStrRef>
              <c:f>[1]Ready!$D$87:$E$111</c:f>
              <c:multiLvlStrCache>
                <c:ptCount val="25"/>
                <c:lvl>
                  <c:pt idx="0">
                    <c:v>May</c:v>
                  </c:pt>
                  <c:pt idx="1">
                    <c:v>May</c:v>
                  </c:pt>
                  <c:pt idx="2">
                    <c:v>May</c:v>
                  </c:pt>
                  <c:pt idx="3">
                    <c:v>May</c:v>
                  </c:pt>
                  <c:pt idx="4">
                    <c:v>May</c:v>
                  </c:pt>
                  <c:pt idx="5">
                    <c:v>May</c:v>
                  </c:pt>
                  <c:pt idx="6">
                    <c:v>May</c:v>
                  </c:pt>
                  <c:pt idx="7">
                    <c:v>May</c:v>
                  </c:pt>
                  <c:pt idx="8">
                    <c:v>May</c:v>
                  </c:pt>
                  <c:pt idx="9">
                    <c:v>May</c:v>
                  </c:pt>
                  <c:pt idx="10">
                    <c:v>May</c:v>
                  </c:pt>
                  <c:pt idx="11">
                    <c:v>May</c:v>
                  </c:pt>
                  <c:pt idx="12">
                    <c:v>May</c:v>
                  </c:pt>
                  <c:pt idx="13">
                    <c:v>May</c:v>
                  </c:pt>
                  <c:pt idx="14">
                    <c:v>May</c:v>
                  </c:pt>
                  <c:pt idx="15">
                    <c:v>May</c:v>
                  </c:pt>
                  <c:pt idx="16">
                    <c:v>May</c:v>
                  </c:pt>
                  <c:pt idx="17">
                    <c:v>May</c:v>
                  </c:pt>
                  <c:pt idx="18">
                    <c:v>May</c:v>
                  </c:pt>
                  <c:pt idx="19">
                    <c:v>May</c:v>
                  </c:pt>
                  <c:pt idx="20">
                    <c:v>june</c:v>
                  </c:pt>
                  <c:pt idx="21">
                    <c:v>june</c:v>
                  </c:pt>
                  <c:pt idx="22">
                    <c:v>june</c:v>
                  </c:pt>
                  <c:pt idx="23">
                    <c:v>june</c:v>
                  </c:pt>
                  <c:pt idx="24">
                    <c:v>june</c:v>
                  </c:pt>
                </c:lvl>
                <c:lvl>
                  <c:pt idx="0">
                    <c:v>03</c:v>
                  </c:pt>
                  <c:pt idx="1">
                    <c:v>06</c:v>
                  </c:pt>
                  <c:pt idx="2">
                    <c:v>07</c:v>
                  </c:pt>
                  <c:pt idx="3">
                    <c:v>08</c:v>
                  </c:pt>
                  <c:pt idx="4">
                    <c:v>09</c:v>
                  </c:pt>
                  <c:pt idx="5">
                    <c:v>10</c:v>
                  </c:pt>
                  <c:pt idx="6">
                    <c:v>13</c:v>
                  </c:pt>
                  <c:pt idx="7">
                    <c:v>14</c:v>
                  </c:pt>
                  <c:pt idx="8">
                    <c:v>15</c:v>
                  </c:pt>
                  <c:pt idx="9">
                    <c:v>16</c:v>
                  </c:pt>
                  <c:pt idx="10">
                    <c:v>17</c:v>
                  </c:pt>
                  <c:pt idx="11">
                    <c:v>20</c:v>
                  </c:pt>
                  <c:pt idx="12">
                    <c:v>21</c:v>
                  </c:pt>
                  <c:pt idx="13">
                    <c:v>22</c:v>
                  </c:pt>
                  <c:pt idx="14">
                    <c:v>23</c:v>
                  </c:pt>
                  <c:pt idx="15">
                    <c:v>24</c:v>
                  </c:pt>
                  <c:pt idx="16">
                    <c:v>28</c:v>
                  </c:pt>
                  <c:pt idx="17">
                    <c:v>29</c:v>
                  </c:pt>
                  <c:pt idx="18">
                    <c:v>30</c:v>
                  </c:pt>
                  <c:pt idx="19">
                    <c:v>31</c:v>
                  </c:pt>
                  <c:pt idx="20">
                    <c:v>03</c:v>
                  </c:pt>
                  <c:pt idx="21">
                    <c:v>04</c:v>
                  </c:pt>
                  <c:pt idx="22">
                    <c:v>05</c:v>
                  </c:pt>
                  <c:pt idx="23">
                    <c:v>06</c:v>
                  </c:pt>
                  <c:pt idx="24">
                    <c:v>07</c:v>
                  </c:pt>
                </c:lvl>
              </c:multiLvlStrCache>
            </c:multiLvlStrRef>
          </c:cat>
          <c:val>
            <c:numRef>
              <c:f>[1]Ready!$I$87:$I$111</c:f>
              <c:numCache>
                <c:formatCode>General</c:formatCode>
                <c:ptCount val="25"/>
                <c:pt idx="0">
                  <c:v>98.285499999999999</c:v>
                </c:pt>
                <c:pt idx="1">
                  <c:v>98.339799999999997</c:v>
                </c:pt>
                <c:pt idx="2">
                  <c:v>98.367500000000007</c:v>
                </c:pt>
                <c:pt idx="3">
                  <c:v>98.484300000000005</c:v>
                </c:pt>
                <c:pt idx="4">
                  <c:v>98.407700000000006</c:v>
                </c:pt>
                <c:pt idx="5">
                  <c:v>98.426599999999993</c:v>
                </c:pt>
                <c:pt idx="6">
                  <c:v>98.456500000000005</c:v>
                </c:pt>
                <c:pt idx="7">
                  <c:v>98.458100000000002</c:v>
                </c:pt>
                <c:pt idx="8">
                  <c:v>98.572800000000001</c:v>
                </c:pt>
                <c:pt idx="9">
                  <c:v>98.536500000000004</c:v>
                </c:pt>
                <c:pt idx="10">
                  <c:v>98.426400000000001</c:v>
                </c:pt>
                <c:pt idx="11">
                  <c:v>98.43</c:v>
                </c:pt>
                <c:pt idx="12">
                  <c:v>98.46</c:v>
                </c:pt>
                <c:pt idx="13">
                  <c:v>98.53</c:v>
                </c:pt>
                <c:pt idx="14">
                  <c:v>98.48</c:v>
                </c:pt>
                <c:pt idx="15">
                  <c:v>98.35</c:v>
                </c:pt>
                <c:pt idx="16">
                  <c:v>98.5</c:v>
                </c:pt>
                <c:pt idx="17">
                  <c:v>98.48</c:v>
                </c:pt>
                <c:pt idx="18">
                  <c:v>98.54</c:v>
                </c:pt>
                <c:pt idx="19">
                  <c:v>98.55</c:v>
                </c:pt>
                <c:pt idx="20">
                  <c:v>98.52</c:v>
                </c:pt>
                <c:pt idx="21">
                  <c:v>98.57</c:v>
                </c:pt>
                <c:pt idx="22">
                  <c:v>98.52</c:v>
                </c:pt>
                <c:pt idx="23">
                  <c:v>98.52</c:v>
                </c:pt>
                <c:pt idx="24">
                  <c:v>98.5</c:v>
                </c:pt>
              </c:numCache>
            </c:numRef>
          </c:val>
        </c:ser>
        <c:axId val="103151488"/>
        <c:axId val="103149952"/>
      </c:stockChart>
      <c:dateAx>
        <c:axId val="103109760"/>
        <c:scaling>
          <c:orientation val="minMax"/>
        </c:scaling>
        <c:axPos val="b"/>
        <c:numFmt formatCode="[$-409]d\-mmm;@" sourceLinked="0"/>
        <c:majorTickMark val="none"/>
        <c:minorTickMark val="out"/>
        <c:tickLblPos val="nextTo"/>
        <c:spPr>
          <a:ln w="9525"/>
        </c:spPr>
        <c:txPr>
          <a:bodyPr/>
          <a:lstStyle/>
          <a:p>
            <a:pPr>
              <a:defRPr sz="750" b="1" i="0">
                <a:latin typeface="+mn-lt"/>
              </a:defRPr>
            </a:pPr>
            <a:endParaRPr lang="en-US"/>
          </a:p>
        </c:txPr>
        <c:crossAx val="103111296"/>
        <c:crosses val="autoZero"/>
        <c:lblOffset val="180"/>
        <c:baseTimeUnit val="days"/>
        <c:minorUnit val="1"/>
      </c:dateAx>
      <c:valAx>
        <c:axId val="103111296"/>
        <c:scaling>
          <c:orientation val="minMax"/>
          <c:max val="99"/>
          <c:min val="98"/>
        </c:scaling>
        <c:axPos val="l"/>
        <c:majorGridlines>
          <c:spPr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/>
          </c:spPr>
        </c:majorGridlines>
        <c:numFmt formatCode="0.00" sourceLinked="0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03109760"/>
        <c:crossesAt val="1"/>
        <c:crossBetween val="between"/>
        <c:majorUnit val="0.05"/>
      </c:valAx>
      <c:valAx>
        <c:axId val="103149952"/>
        <c:scaling>
          <c:orientation val="minMax"/>
          <c:max val="99"/>
          <c:min val="98"/>
        </c:scaling>
        <c:axPos val="r"/>
        <c:numFmt formatCode="0.00" sourceLinked="0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03151488"/>
        <c:crosses val="max"/>
        <c:crossBetween val="between"/>
        <c:majorUnit val="0.05"/>
        <c:minorUnit val="4.0000000000000022E-2"/>
      </c:valAx>
      <c:catAx>
        <c:axId val="103151488"/>
        <c:scaling>
          <c:orientation val="minMax"/>
        </c:scaling>
        <c:delete val="1"/>
        <c:axPos val="b"/>
        <c:tickLblPos val="none"/>
        <c:crossAx val="103149952"/>
        <c:crosses val="autoZero"/>
        <c:auto val="1"/>
        <c:lblAlgn val="ctr"/>
        <c:lblOffset val="100"/>
      </c:cat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104776</xdr:colOff>
      <xdr:row>890</xdr:row>
      <xdr:rowOff>47625</xdr:rowOff>
    </xdr:from>
    <xdr:to>
      <xdr:col>15</xdr:col>
      <xdr:colOff>514351</xdr:colOff>
      <xdr:row>906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352424</xdr:colOff>
      <xdr:row>73</xdr:row>
      <xdr:rowOff>19050</xdr:rowOff>
    </xdr:from>
    <xdr:to>
      <xdr:col>19</xdr:col>
      <xdr:colOff>161925</xdr:colOff>
      <xdr:row>89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Ready%20Rates%20-EDIT%2023%20MA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ady"/>
      <sheetName val="Swap"/>
    </sheetNames>
    <sheetDataSet>
      <sheetData sheetId="0">
        <row r="1">
          <cell r="F1" t="str">
            <v>OPEN</v>
          </cell>
          <cell r="G1" t="str">
            <v>HIGH</v>
          </cell>
          <cell r="H1" t="str">
            <v>LOW</v>
          </cell>
          <cell r="I1" t="str">
            <v>CLOSE</v>
          </cell>
        </row>
        <row r="87">
          <cell r="D87" t="str">
            <v>03</v>
          </cell>
          <cell r="E87" t="str">
            <v>May</v>
          </cell>
          <cell r="F87">
            <v>98.27</v>
          </cell>
          <cell r="G87">
            <v>98.35</v>
          </cell>
          <cell r="H87">
            <v>98.347350000000006</v>
          </cell>
          <cell r="I87">
            <v>98.285499999999999</v>
          </cell>
        </row>
        <row r="88">
          <cell r="D88" t="str">
            <v>06</v>
          </cell>
          <cell r="E88" t="str">
            <v>May</v>
          </cell>
          <cell r="F88">
            <v>98.32</v>
          </cell>
          <cell r="G88">
            <v>98.343999999999994</v>
          </cell>
          <cell r="H88">
            <v>98.343575000000001</v>
          </cell>
          <cell r="I88">
            <v>98.339799999999997</v>
          </cell>
        </row>
        <row r="89">
          <cell r="D89" t="str">
            <v>07</v>
          </cell>
          <cell r="E89" t="str">
            <v>May</v>
          </cell>
          <cell r="F89">
            <v>98.35</v>
          </cell>
          <cell r="G89">
            <v>98.355999999999995</v>
          </cell>
          <cell r="H89">
            <v>98.355537499999997</v>
          </cell>
          <cell r="I89">
            <v>98.367500000000007</v>
          </cell>
        </row>
        <row r="90">
          <cell r="D90" t="str">
            <v>08</v>
          </cell>
          <cell r="E90" t="str">
            <v>May</v>
          </cell>
          <cell r="F90">
            <v>98.48</v>
          </cell>
          <cell r="G90">
            <v>98.484300000000005</v>
          </cell>
          <cell r="H90">
            <v>98.424999999999997</v>
          </cell>
          <cell r="I90">
            <v>98.484300000000005</v>
          </cell>
        </row>
        <row r="91">
          <cell r="D91" t="str">
            <v>09</v>
          </cell>
          <cell r="E91" t="str">
            <v>May</v>
          </cell>
          <cell r="F91">
            <v>98.4</v>
          </cell>
          <cell r="G91">
            <v>98.414500000000004</v>
          </cell>
          <cell r="H91">
            <v>98.413809375</v>
          </cell>
          <cell r="I91">
            <v>98.407700000000006</v>
          </cell>
        </row>
        <row r="92">
          <cell r="D92" t="str">
            <v>10</v>
          </cell>
          <cell r="E92" t="str">
            <v>May</v>
          </cell>
          <cell r="F92">
            <v>98.41</v>
          </cell>
          <cell r="G92">
            <v>98.421000000000006</v>
          </cell>
          <cell r="H92">
            <v>98.420204687499989</v>
          </cell>
          <cell r="I92">
            <v>98.426599999999993</v>
          </cell>
        </row>
        <row r="93">
          <cell r="D93" t="str">
            <v>13</v>
          </cell>
          <cell r="E93" t="str">
            <v>May</v>
          </cell>
          <cell r="F93">
            <v>98.44</v>
          </cell>
          <cell r="G93">
            <v>98.439499999999995</v>
          </cell>
          <cell r="H93">
            <v>98.438352343749997</v>
          </cell>
          <cell r="I93">
            <v>98.456500000000005</v>
          </cell>
        </row>
        <row r="94">
          <cell r="D94" t="str">
            <v>14</v>
          </cell>
          <cell r="E94" t="str">
            <v>May</v>
          </cell>
          <cell r="F94">
            <v>98.45</v>
          </cell>
          <cell r="G94">
            <v>98.4495</v>
          </cell>
          <cell r="H94">
            <v>98.448226171875007</v>
          </cell>
          <cell r="I94">
            <v>98.458100000000002</v>
          </cell>
        </row>
        <row r="95">
          <cell r="D95" t="str">
            <v>15</v>
          </cell>
          <cell r="E95" t="str">
            <v>May</v>
          </cell>
          <cell r="F95">
            <v>98.56</v>
          </cell>
          <cell r="G95">
            <v>98.572800000000001</v>
          </cell>
          <cell r="H95">
            <v>98.561199999999999</v>
          </cell>
          <cell r="I95">
            <v>98.572800000000001</v>
          </cell>
        </row>
        <row r="96">
          <cell r="D96" t="str">
            <v>16</v>
          </cell>
          <cell r="E96" t="str">
            <v>May</v>
          </cell>
          <cell r="F96">
            <v>98.52</v>
          </cell>
          <cell r="G96">
            <v>98.532499999999999</v>
          </cell>
          <cell r="H96">
            <v>98.5227</v>
          </cell>
          <cell r="I96">
            <v>98.536500000000004</v>
          </cell>
        </row>
        <row r="97">
          <cell r="D97" t="str">
            <v>17</v>
          </cell>
          <cell r="E97" t="str">
            <v>May</v>
          </cell>
          <cell r="F97">
            <v>98.41</v>
          </cell>
          <cell r="G97">
            <v>98.424999999999997</v>
          </cell>
          <cell r="H97">
            <v>98.415000000000006</v>
          </cell>
          <cell r="I97">
            <v>98.426400000000001</v>
          </cell>
        </row>
        <row r="98">
          <cell r="D98" t="str">
            <v>20</v>
          </cell>
          <cell r="E98" t="str">
            <v>May</v>
          </cell>
          <cell r="F98">
            <v>98.42</v>
          </cell>
          <cell r="G98">
            <v>98.422499999999999</v>
          </cell>
          <cell r="H98">
            <v>98.417500000000004</v>
          </cell>
          <cell r="I98">
            <v>98.43</v>
          </cell>
        </row>
        <row r="99">
          <cell r="D99" t="str">
            <v>21</v>
          </cell>
          <cell r="E99" t="str">
            <v>May</v>
          </cell>
          <cell r="F99">
            <v>98.43</v>
          </cell>
          <cell r="G99">
            <v>98.454999999999998</v>
          </cell>
          <cell r="H99">
            <v>98.44</v>
          </cell>
          <cell r="I99">
            <v>98.46</v>
          </cell>
        </row>
        <row r="100">
          <cell r="D100" t="str">
            <v>22</v>
          </cell>
          <cell r="E100" t="str">
            <v>May</v>
          </cell>
          <cell r="F100">
            <v>98.5</v>
          </cell>
          <cell r="G100">
            <v>98.52</v>
          </cell>
          <cell r="H100">
            <v>98.49</v>
          </cell>
          <cell r="I100">
            <v>98.53</v>
          </cell>
        </row>
        <row r="101">
          <cell r="D101" t="str">
            <v>23</v>
          </cell>
          <cell r="E101" t="str">
            <v>May</v>
          </cell>
          <cell r="F101">
            <v>98.46</v>
          </cell>
          <cell r="G101">
            <v>98.49</v>
          </cell>
          <cell r="H101">
            <v>98.465000000000003</v>
          </cell>
          <cell r="I101">
            <v>98.48</v>
          </cell>
        </row>
        <row r="102">
          <cell r="D102">
            <v>24</v>
          </cell>
          <cell r="E102" t="str">
            <v>May</v>
          </cell>
          <cell r="F102">
            <v>98.41</v>
          </cell>
          <cell r="G102">
            <v>98.43</v>
          </cell>
          <cell r="H102">
            <v>98.34</v>
          </cell>
          <cell r="I102">
            <v>98.35</v>
          </cell>
        </row>
        <row r="103">
          <cell r="D103" t="str">
            <v>28</v>
          </cell>
          <cell r="E103" t="str">
            <v>May</v>
          </cell>
          <cell r="F103">
            <v>98.49</v>
          </cell>
          <cell r="G103">
            <v>98.51</v>
          </cell>
          <cell r="H103">
            <v>98.48</v>
          </cell>
          <cell r="I103">
            <v>98.5</v>
          </cell>
        </row>
        <row r="104">
          <cell r="D104" t="str">
            <v>29</v>
          </cell>
          <cell r="E104" t="str">
            <v>May</v>
          </cell>
          <cell r="F104">
            <v>98.47</v>
          </cell>
          <cell r="G104">
            <v>98.491</v>
          </cell>
          <cell r="H104">
            <v>98.467500000000001</v>
          </cell>
          <cell r="I104">
            <v>98.48</v>
          </cell>
        </row>
        <row r="105">
          <cell r="D105" t="str">
            <v>30</v>
          </cell>
          <cell r="E105" t="str">
            <v>May</v>
          </cell>
          <cell r="F105">
            <v>98.52</v>
          </cell>
          <cell r="G105">
            <v>98.55</v>
          </cell>
          <cell r="H105">
            <v>98.506500000000003</v>
          </cell>
          <cell r="I105">
            <v>98.54</v>
          </cell>
        </row>
        <row r="106">
          <cell r="D106" t="str">
            <v>31</v>
          </cell>
          <cell r="E106" t="str">
            <v>May</v>
          </cell>
          <cell r="F106">
            <v>98.52</v>
          </cell>
          <cell r="G106">
            <v>98.557500000000005</v>
          </cell>
          <cell r="H106">
            <v>98.51</v>
          </cell>
          <cell r="I106">
            <v>98.55</v>
          </cell>
        </row>
        <row r="107">
          <cell r="D107" t="str">
            <v>03</v>
          </cell>
          <cell r="E107" t="str">
            <v>june</v>
          </cell>
          <cell r="F107">
            <v>98.52</v>
          </cell>
          <cell r="G107">
            <v>98.527500000000003</v>
          </cell>
          <cell r="H107">
            <v>98.51</v>
          </cell>
          <cell r="I107">
            <v>98.52</v>
          </cell>
        </row>
        <row r="108">
          <cell r="D108" t="str">
            <v>04</v>
          </cell>
          <cell r="E108" t="str">
            <v>june</v>
          </cell>
          <cell r="F108">
            <v>98.55</v>
          </cell>
          <cell r="G108">
            <v>98.58</v>
          </cell>
          <cell r="H108">
            <v>98.54</v>
          </cell>
          <cell r="I108">
            <v>98.57</v>
          </cell>
        </row>
        <row r="109">
          <cell r="D109" t="str">
            <v>05</v>
          </cell>
          <cell r="E109" t="str">
            <v>june</v>
          </cell>
          <cell r="F109">
            <v>98.55</v>
          </cell>
          <cell r="G109">
            <v>98.57</v>
          </cell>
          <cell r="H109">
            <v>98.52</v>
          </cell>
          <cell r="I109">
            <v>98.52</v>
          </cell>
        </row>
        <row r="110">
          <cell r="D110" t="str">
            <v>06</v>
          </cell>
          <cell r="E110" t="str">
            <v>june</v>
          </cell>
          <cell r="F110">
            <v>98.48</v>
          </cell>
          <cell r="G110">
            <v>98.53</v>
          </cell>
          <cell r="H110">
            <v>98.47</v>
          </cell>
          <cell r="I110">
            <v>98.52</v>
          </cell>
        </row>
        <row r="111">
          <cell r="D111" t="str">
            <v>07</v>
          </cell>
          <cell r="E111" t="str">
            <v>june</v>
          </cell>
          <cell r="F111">
            <v>98.48</v>
          </cell>
          <cell r="G111">
            <v>98.49</v>
          </cell>
          <cell r="H111">
            <v>98.54</v>
          </cell>
          <cell r="I111">
            <v>98.5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id="3" name="Table3" displayName="Table3" ref="I912:L922" totalsRowShown="0">
  <tableColumns count="4">
    <tableColumn id="1" name=" Parity" dataDxfId="7"/>
    <tableColumn id="2" name="." dataDxfId="6">
      <calculatedColumnFormula>E981</calculatedColumnFormula>
    </tableColumn>
    <tableColumn id="3" name=".2" dataDxfId="5" dataCellStyle="Percent"/>
    <tableColumn id="4" name=".3" dataDxfId="4" dataCellStyle="Percent">
      <calculatedColumnFormula>(Swap!E981*365)/('Ready-'!$I$102*H911)+G981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3:B11" totalsRowShown="0" headerRowDxfId="3">
  <tableColumns count="2">
    <tableColumn id="1" name="T-Bills"/>
    <tableColumn id="2" name="." dataDxfId="2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D3:F6" totalsRowShown="0">
  <tableColumns count="3">
    <tableColumn id="1" name="PIBs"/>
    <tableColumn id="2" name="." dataDxfId="1"/>
    <tableColumn id="3" name="Column3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00"/>
  <sheetViews>
    <sheetView showGridLines="0" topLeftCell="A1081" workbookViewId="0">
      <selection activeCell="H1105" sqref="H1105"/>
    </sheetView>
  </sheetViews>
  <sheetFormatPr defaultRowHeight="15"/>
  <cols>
    <col min="1" max="1" width="10.85546875" customWidth="1"/>
    <col min="2" max="2" width="9.85546875" customWidth="1"/>
    <col min="3" max="4" width="17.140625" bestFit="1" customWidth="1"/>
    <col min="7" max="7" width="19.42578125" bestFit="1" customWidth="1"/>
    <col min="8" max="8" width="10.85546875" customWidth="1"/>
    <col min="9" max="9" width="12" customWidth="1"/>
    <col min="10" max="10" width="8.7109375" customWidth="1"/>
    <col min="11" max="11" width="9.28515625" customWidth="1"/>
    <col min="12" max="12" width="11.140625" customWidth="1"/>
  </cols>
  <sheetData>
    <row r="1" spans="1:7" ht="15.75">
      <c r="A1" s="1" t="s">
        <v>0</v>
      </c>
      <c r="B1" s="2" t="s">
        <v>2</v>
      </c>
      <c r="C1" s="2" t="s">
        <v>3</v>
      </c>
      <c r="D1" s="2" t="s">
        <v>4</v>
      </c>
      <c r="E1" s="2" t="s">
        <v>80</v>
      </c>
      <c r="F1" s="2" t="s">
        <v>79</v>
      </c>
    </row>
    <row r="2" spans="1:7">
      <c r="A2" t="s">
        <v>69</v>
      </c>
      <c r="B2" s="4">
        <v>41306</v>
      </c>
      <c r="C2" s="6">
        <v>0.13</v>
      </c>
      <c r="D2" s="5">
        <v>0.15</v>
      </c>
      <c r="E2" s="5">
        <f>AVERAGE(C2,D2)</f>
        <v>0.14000000000000001</v>
      </c>
      <c r="F2" s="11" t="e">
        <f>(E2*365)/(#REF!*7)+0.001652</f>
        <v>#REF!</v>
      </c>
      <c r="G2" s="5">
        <v>0.16520000000000001</v>
      </c>
    </row>
    <row r="3" spans="1:7">
      <c r="A3" t="s">
        <v>71</v>
      </c>
      <c r="B3" s="4">
        <v>41306</v>
      </c>
      <c r="C3" s="6">
        <v>0.28999999999999998</v>
      </c>
      <c r="D3" s="5">
        <v>0.3</v>
      </c>
      <c r="E3" s="5">
        <f t="shared" ref="E3:E66" si="0">AVERAGE(C3,D3)</f>
        <v>0.29499999999999998</v>
      </c>
      <c r="G3" s="13"/>
    </row>
    <row r="4" spans="1:7">
      <c r="A4" t="s">
        <v>72</v>
      </c>
      <c r="B4" s="4">
        <v>41306</v>
      </c>
      <c r="C4" s="6">
        <v>0.73</v>
      </c>
      <c r="D4" s="5">
        <v>0.75</v>
      </c>
      <c r="E4" s="5">
        <f t="shared" si="0"/>
        <v>0.74</v>
      </c>
    </row>
    <row r="5" spans="1:7">
      <c r="A5" t="s">
        <v>73</v>
      </c>
      <c r="B5" s="4">
        <v>41306</v>
      </c>
      <c r="C5" s="6">
        <v>1.26</v>
      </c>
      <c r="D5" s="5">
        <v>1.29</v>
      </c>
      <c r="E5" s="5">
        <f t="shared" si="0"/>
        <v>1.2749999999999999</v>
      </c>
    </row>
    <row r="6" spans="1:7">
      <c r="A6" t="s">
        <v>74</v>
      </c>
      <c r="B6" s="4">
        <v>41306</v>
      </c>
      <c r="C6" s="6">
        <v>1.85</v>
      </c>
      <c r="D6" s="5">
        <v>1.86</v>
      </c>
      <c r="E6" s="5">
        <f t="shared" si="0"/>
        <v>1.855</v>
      </c>
    </row>
    <row r="7" spans="1:7">
      <c r="A7" t="s">
        <v>75</v>
      </c>
      <c r="B7" s="4">
        <v>41306</v>
      </c>
      <c r="C7" s="6">
        <v>2.4500000000000002</v>
      </c>
      <c r="D7" s="5">
        <v>2.4700000000000002</v>
      </c>
      <c r="E7" s="5">
        <f t="shared" si="0"/>
        <v>2.46</v>
      </c>
    </row>
    <row r="8" spans="1:7">
      <c r="A8" t="s">
        <v>76</v>
      </c>
      <c r="B8" s="4">
        <v>41306</v>
      </c>
      <c r="C8" s="6">
        <v>3</v>
      </c>
      <c r="D8" s="5">
        <v>3.05</v>
      </c>
      <c r="E8" s="5">
        <f t="shared" si="0"/>
        <v>3.0249999999999999</v>
      </c>
    </row>
    <row r="9" spans="1:7">
      <c r="A9" t="s">
        <v>77</v>
      </c>
      <c r="B9" s="4">
        <v>41306</v>
      </c>
      <c r="C9" s="6">
        <v>3.62</v>
      </c>
      <c r="D9" s="5">
        <v>3.65</v>
      </c>
      <c r="E9" s="5">
        <f t="shared" si="0"/>
        <v>3.6349999999999998</v>
      </c>
    </row>
    <row r="10" spans="1:7">
      <c r="A10" t="s">
        <v>78</v>
      </c>
      <c r="B10" s="4">
        <v>41306</v>
      </c>
      <c r="C10" s="6">
        <v>7.3</v>
      </c>
      <c r="D10" s="5">
        <v>7.6</v>
      </c>
      <c r="E10" s="5">
        <f t="shared" si="0"/>
        <v>7.4499999999999993</v>
      </c>
    </row>
    <row r="11" spans="1:7">
      <c r="B11" s="4"/>
      <c r="C11" s="6"/>
      <c r="D11" s="5"/>
      <c r="E11" s="5"/>
    </row>
    <row r="12" spans="1:7">
      <c r="A12" t="s">
        <v>69</v>
      </c>
      <c r="B12" s="4">
        <v>41334</v>
      </c>
      <c r="C12" s="6">
        <v>0.155</v>
      </c>
      <c r="D12" s="5">
        <v>0.16500000000000001</v>
      </c>
      <c r="E12" s="5">
        <f t="shared" si="0"/>
        <v>0.16</v>
      </c>
    </row>
    <row r="13" spans="1:7">
      <c r="A13" t="s">
        <v>71</v>
      </c>
      <c r="B13" s="4">
        <v>41334</v>
      </c>
      <c r="C13" s="6">
        <v>0.31</v>
      </c>
      <c r="D13" s="5">
        <v>0.33</v>
      </c>
      <c r="E13" s="5">
        <f t="shared" si="0"/>
        <v>0.32</v>
      </c>
    </row>
    <row r="14" spans="1:7">
      <c r="A14" t="s">
        <v>72</v>
      </c>
      <c r="B14" s="4">
        <v>41334</v>
      </c>
      <c r="C14" s="6">
        <v>0.7</v>
      </c>
      <c r="D14" s="5">
        <v>0.72</v>
      </c>
      <c r="E14" s="5">
        <f t="shared" si="0"/>
        <v>0.71</v>
      </c>
    </row>
    <row r="15" spans="1:7">
      <c r="A15" t="s">
        <v>73</v>
      </c>
      <c r="B15" s="4">
        <v>41334</v>
      </c>
      <c r="C15" s="6">
        <v>1.26</v>
      </c>
      <c r="D15" s="5">
        <v>1.29</v>
      </c>
      <c r="E15" s="5">
        <f t="shared" si="0"/>
        <v>1.2749999999999999</v>
      </c>
    </row>
    <row r="16" spans="1:7">
      <c r="A16" t="s">
        <v>74</v>
      </c>
      <c r="B16" s="4">
        <v>41334</v>
      </c>
      <c r="C16" s="6">
        <v>1.83</v>
      </c>
      <c r="D16" s="5">
        <v>1.86</v>
      </c>
      <c r="E16" s="5">
        <f t="shared" si="0"/>
        <v>1.8450000000000002</v>
      </c>
    </row>
    <row r="17" spans="1:5">
      <c r="A17" t="s">
        <v>75</v>
      </c>
      <c r="B17" s="4">
        <v>41334</v>
      </c>
      <c r="C17" s="6">
        <v>2.44</v>
      </c>
      <c r="D17" s="5">
        <v>2.4700000000000002</v>
      </c>
      <c r="E17" s="5">
        <f t="shared" si="0"/>
        <v>2.4550000000000001</v>
      </c>
    </row>
    <row r="18" spans="1:5">
      <c r="A18" t="s">
        <v>76</v>
      </c>
      <c r="B18" s="4">
        <v>41334</v>
      </c>
      <c r="C18" s="6">
        <v>3.06</v>
      </c>
      <c r="D18" s="5">
        <v>3.12</v>
      </c>
      <c r="E18" s="5">
        <f t="shared" si="0"/>
        <v>3.09</v>
      </c>
    </row>
    <row r="19" spans="1:5">
      <c r="A19" t="s">
        <v>77</v>
      </c>
      <c r="B19" s="4">
        <v>41334</v>
      </c>
      <c r="C19" s="6">
        <v>3.62</v>
      </c>
      <c r="D19" s="5">
        <v>3.67</v>
      </c>
      <c r="E19" s="5">
        <f t="shared" si="0"/>
        <v>3.645</v>
      </c>
    </row>
    <row r="20" spans="1:5">
      <c r="A20" t="s">
        <v>78</v>
      </c>
      <c r="B20" s="4">
        <v>41334</v>
      </c>
      <c r="C20" s="6">
        <v>7.2</v>
      </c>
      <c r="D20" s="5">
        <v>7.6</v>
      </c>
      <c r="E20" s="5">
        <f t="shared" si="0"/>
        <v>7.4</v>
      </c>
    </row>
    <row r="21" spans="1:5">
      <c r="E21" s="5"/>
    </row>
    <row r="22" spans="1:5">
      <c r="A22" t="s">
        <v>69</v>
      </c>
      <c r="B22" s="4">
        <v>41365</v>
      </c>
      <c r="C22" s="6">
        <v>0.16</v>
      </c>
      <c r="D22" s="5">
        <v>0.16500000000000001</v>
      </c>
      <c r="E22" s="5">
        <f t="shared" si="0"/>
        <v>0.16250000000000001</v>
      </c>
    </row>
    <row r="23" spans="1:5">
      <c r="A23" t="s">
        <v>71</v>
      </c>
      <c r="B23" s="4">
        <v>41365</v>
      </c>
      <c r="C23" s="6">
        <v>0.31</v>
      </c>
      <c r="D23" s="5">
        <v>0.315</v>
      </c>
      <c r="E23" s="5">
        <f t="shared" si="0"/>
        <v>0.3125</v>
      </c>
    </row>
    <row r="24" spans="1:5">
      <c r="A24" t="s">
        <v>72</v>
      </c>
      <c r="B24" s="4">
        <v>41365</v>
      </c>
      <c r="C24" s="6">
        <v>0.7</v>
      </c>
      <c r="D24" s="5">
        <v>0.72</v>
      </c>
      <c r="E24" s="5">
        <f t="shared" si="0"/>
        <v>0.71</v>
      </c>
    </row>
    <row r="25" spans="1:5">
      <c r="A25" t="s">
        <v>73</v>
      </c>
      <c r="B25" s="4">
        <v>41365</v>
      </c>
      <c r="C25" s="6">
        <v>1.25</v>
      </c>
      <c r="D25" s="5">
        <v>1.27</v>
      </c>
      <c r="E25" s="5">
        <f t="shared" si="0"/>
        <v>1.26</v>
      </c>
    </row>
    <row r="26" spans="1:5">
      <c r="A26" t="s">
        <v>74</v>
      </c>
      <c r="B26" s="4">
        <v>41365</v>
      </c>
      <c r="C26" s="6">
        <v>1.85</v>
      </c>
      <c r="D26" s="5">
        <v>1.87</v>
      </c>
      <c r="E26" s="5">
        <f t="shared" si="0"/>
        <v>1.86</v>
      </c>
    </row>
    <row r="27" spans="1:5">
      <c r="A27" t="s">
        <v>75</v>
      </c>
      <c r="B27" s="4">
        <v>41365</v>
      </c>
      <c r="C27" s="6">
        <v>2.4500000000000002</v>
      </c>
      <c r="D27" s="5">
        <v>2.4700000000000002</v>
      </c>
      <c r="E27" s="5">
        <f t="shared" si="0"/>
        <v>2.46</v>
      </c>
    </row>
    <row r="28" spans="1:5">
      <c r="A28" t="s">
        <v>76</v>
      </c>
      <c r="B28" s="4">
        <v>41365</v>
      </c>
      <c r="C28" s="6">
        <v>3.03</v>
      </c>
      <c r="D28" s="5">
        <v>3.08</v>
      </c>
      <c r="E28" s="5">
        <f t="shared" si="0"/>
        <v>3.0549999999999997</v>
      </c>
    </row>
    <row r="29" spans="1:5">
      <c r="A29" t="s">
        <v>77</v>
      </c>
      <c r="B29" s="4">
        <v>41365</v>
      </c>
      <c r="C29" s="6">
        <v>3.66</v>
      </c>
      <c r="D29" s="5">
        <v>3.68</v>
      </c>
      <c r="E29" s="5">
        <f t="shared" si="0"/>
        <v>3.67</v>
      </c>
    </row>
    <row r="30" spans="1:5">
      <c r="A30" t="s">
        <v>78</v>
      </c>
      <c r="B30" s="4">
        <v>41365</v>
      </c>
      <c r="C30" s="6">
        <v>7.3</v>
      </c>
      <c r="D30" s="5">
        <v>7.7</v>
      </c>
      <c r="E30" s="5">
        <f t="shared" si="0"/>
        <v>7.5</v>
      </c>
    </row>
    <row r="31" spans="1:5">
      <c r="E31" s="5"/>
    </row>
    <row r="32" spans="1:5">
      <c r="A32" t="s">
        <v>69</v>
      </c>
      <c r="B32" s="4">
        <v>41456</v>
      </c>
      <c r="C32" s="6">
        <v>0.16</v>
      </c>
      <c r="D32" s="5">
        <v>0.17</v>
      </c>
      <c r="E32" s="5">
        <f t="shared" si="0"/>
        <v>0.16500000000000001</v>
      </c>
    </row>
    <row r="33" spans="1:5">
      <c r="A33" t="s">
        <v>71</v>
      </c>
      <c r="B33" s="4">
        <v>41456</v>
      </c>
      <c r="C33" s="6">
        <v>0.34499999999999997</v>
      </c>
      <c r="D33" s="5">
        <v>0.35499999999999998</v>
      </c>
      <c r="E33" s="5">
        <f t="shared" si="0"/>
        <v>0.35</v>
      </c>
    </row>
    <row r="34" spans="1:5">
      <c r="A34" t="s">
        <v>72</v>
      </c>
      <c r="B34" s="4">
        <v>41456</v>
      </c>
      <c r="C34" s="6">
        <v>0.71499999999999997</v>
      </c>
      <c r="D34" s="5">
        <v>0.72499999999999998</v>
      </c>
      <c r="E34" s="5">
        <f t="shared" si="0"/>
        <v>0.72</v>
      </c>
    </row>
    <row r="35" spans="1:5">
      <c r="A35" t="s">
        <v>73</v>
      </c>
      <c r="B35" s="4">
        <v>41456</v>
      </c>
      <c r="C35" s="6">
        <v>1.26</v>
      </c>
      <c r="D35" s="5">
        <v>1.28</v>
      </c>
      <c r="E35" s="5">
        <f t="shared" si="0"/>
        <v>1.27</v>
      </c>
    </row>
    <row r="36" spans="1:5">
      <c r="A36" t="s">
        <v>74</v>
      </c>
      <c r="B36" s="4">
        <v>41456</v>
      </c>
      <c r="C36" s="6">
        <v>1.88</v>
      </c>
      <c r="D36" s="5">
        <v>1.9</v>
      </c>
      <c r="E36" s="5">
        <f t="shared" si="0"/>
        <v>1.89</v>
      </c>
    </row>
    <row r="37" spans="1:5">
      <c r="A37" t="s">
        <v>75</v>
      </c>
      <c r="B37" s="4">
        <v>41456</v>
      </c>
      <c r="C37" s="6">
        <v>2.4700000000000002</v>
      </c>
      <c r="D37" s="5">
        <v>2.4900000000000002</v>
      </c>
      <c r="E37" s="5">
        <f t="shared" si="0"/>
        <v>2.4800000000000004</v>
      </c>
    </row>
    <row r="38" spans="1:5">
      <c r="A38" t="s">
        <v>76</v>
      </c>
      <c r="B38" s="4">
        <v>41456</v>
      </c>
      <c r="C38" s="6">
        <v>3.07</v>
      </c>
      <c r="D38" s="5">
        <v>3.11</v>
      </c>
      <c r="E38" s="5">
        <f t="shared" si="0"/>
        <v>3.09</v>
      </c>
    </row>
    <row r="39" spans="1:5">
      <c r="A39" t="s">
        <v>77</v>
      </c>
      <c r="B39" s="4">
        <v>41456</v>
      </c>
      <c r="C39" s="6">
        <v>3.67</v>
      </c>
      <c r="D39" s="5">
        <v>3.7</v>
      </c>
      <c r="E39" s="5">
        <f t="shared" si="0"/>
        <v>3.6850000000000001</v>
      </c>
    </row>
    <row r="40" spans="1:5">
      <c r="A40" t="s">
        <v>78</v>
      </c>
      <c r="B40" s="4">
        <v>41456</v>
      </c>
      <c r="C40" s="6">
        <v>7.3</v>
      </c>
      <c r="D40" s="5">
        <v>7.7</v>
      </c>
      <c r="E40" s="5">
        <f t="shared" si="0"/>
        <v>7.5</v>
      </c>
    </row>
    <row r="41" spans="1:5">
      <c r="E41" s="5"/>
    </row>
    <row r="42" spans="1:5">
      <c r="A42" t="s">
        <v>69</v>
      </c>
      <c r="B42" s="4">
        <v>41487</v>
      </c>
      <c r="C42" s="6">
        <v>0.17</v>
      </c>
      <c r="D42" s="5">
        <v>0.17499999999999999</v>
      </c>
      <c r="E42" s="5">
        <f t="shared" si="0"/>
        <v>0.17249999999999999</v>
      </c>
    </row>
    <row r="43" spans="1:5">
      <c r="A43" t="s">
        <v>71</v>
      </c>
      <c r="B43" s="4">
        <v>41487</v>
      </c>
      <c r="C43" s="6">
        <v>0.33</v>
      </c>
      <c r="D43" s="5">
        <v>0.33500000000000002</v>
      </c>
      <c r="E43" s="5">
        <f t="shared" si="0"/>
        <v>0.33250000000000002</v>
      </c>
    </row>
    <row r="44" spans="1:5">
      <c r="A44" t="s">
        <v>72</v>
      </c>
      <c r="B44" s="4">
        <v>41487</v>
      </c>
      <c r="C44" s="6">
        <v>0.72</v>
      </c>
      <c r="D44" s="5">
        <v>0.73</v>
      </c>
      <c r="E44" s="5">
        <f t="shared" si="0"/>
        <v>0.72499999999999998</v>
      </c>
    </row>
    <row r="45" spans="1:5">
      <c r="A45" t="s">
        <v>73</v>
      </c>
      <c r="B45" s="4">
        <v>41487</v>
      </c>
      <c r="C45" s="6">
        <v>1.29</v>
      </c>
      <c r="D45" s="5">
        <v>1.3</v>
      </c>
      <c r="E45" s="5">
        <f t="shared" si="0"/>
        <v>1.2949999999999999</v>
      </c>
    </row>
    <row r="46" spans="1:5">
      <c r="A46" t="s">
        <v>74</v>
      </c>
      <c r="B46" s="4">
        <v>41487</v>
      </c>
      <c r="C46" s="6">
        <v>1.89</v>
      </c>
      <c r="D46" s="5">
        <v>1.9</v>
      </c>
      <c r="E46" s="5">
        <f t="shared" si="0"/>
        <v>1.895</v>
      </c>
    </row>
    <row r="47" spans="1:5">
      <c r="A47" t="s">
        <v>75</v>
      </c>
      <c r="B47" s="4">
        <v>41487</v>
      </c>
      <c r="C47" s="6">
        <v>2.48</v>
      </c>
      <c r="D47" s="5">
        <v>2.5</v>
      </c>
      <c r="E47" s="5">
        <f t="shared" si="0"/>
        <v>2.4900000000000002</v>
      </c>
    </row>
    <row r="48" spans="1:5">
      <c r="A48" t="s">
        <v>76</v>
      </c>
      <c r="B48" s="4">
        <v>41487</v>
      </c>
      <c r="C48" s="6">
        <v>3.13</v>
      </c>
      <c r="D48" s="5">
        <v>3.18</v>
      </c>
      <c r="E48" s="5">
        <f t="shared" si="0"/>
        <v>3.1550000000000002</v>
      </c>
    </row>
    <row r="49" spans="1:5">
      <c r="A49" t="s">
        <v>77</v>
      </c>
      <c r="B49" s="4">
        <v>41487</v>
      </c>
      <c r="C49" s="6">
        <v>3.7</v>
      </c>
      <c r="D49" s="5">
        <v>3.75</v>
      </c>
      <c r="E49" s="5">
        <f t="shared" si="0"/>
        <v>3.7250000000000001</v>
      </c>
    </row>
    <row r="50" spans="1:5">
      <c r="A50" t="s">
        <v>78</v>
      </c>
      <c r="B50" s="4">
        <v>41487</v>
      </c>
      <c r="C50" s="6">
        <v>7.4</v>
      </c>
      <c r="D50" s="5">
        <v>7.8</v>
      </c>
      <c r="E50" s="5">
        <f t="shared" si="0"/>
        <v>7.6</v>
      </c>
    </row>
    <row r="51" spans="1:5">
      <c r="E51" s="5"/>
    </row>
    <row r="52" spans="1:5">
      <c r="A52" t="s">
        <v>69</v>
      </c>
      <c r="B52" s="4">
        <v>41518</v>
      </c>
      <c r="C52" s="6">
        <v>0.17</v>
      </c>
      <c r="D52" s="5">
        <v>0.17499999999999999</v>
      </c>
      <c r="E52" s="5">
        <f t="shared" si="0"/>
        <v>0.17249999999999999</v>
      </c>
    </row>
    <row r="53" spans="1:5">
      <c r="A53" t="s">
        <v>71</v>
      </c>
      <c r="B53" s="4">
        <v>41518</v>
      </c>
      <c r="C53" s="6">
        <v>0.33500000000000002</v>
      </c>
      <c r="D53" s="5">
        <v>0.34</v>
      </c>
      <c r="E53" s="5">
        <f t="shared" si="0"/>
        <v>0.33750000000000002</v>
      </c>
    </row>
    <row r="54" spans="1:5">
      <c r="A54" t="s">
        <v>72</v>
      </c>
      <c r="B54" s="4">
        <v>41518</v>
      </c>
      <c r="C54" s="6">
        <v>0.76</v>
      </c>
      <c r="D54" s="5">
        <v>0.77</v>
      </c>
      <c r="E54" s="5">
        <f t="shared" si="0"/>
        <v>0.76500000000000001</v>
      </c>
    </row>
    <row r="55" spans="1:5">
      <c r="A55" t="s">
        <v>73</v>
      </c>
      <c r="B55" s="4">
        <v>41518</v>
      </c>
      <c r="C55" s="6">
        <v>1.32</v>
      </c>
      <c r="D55" s="5">
        <v>1.33</v>
      </c>
      <c r="E55" s="5">
        <f t="shared" si="0"/>
        <v>1.3250000000000002</v>
      </c>
    </row>
    <row r="56" spans="1:5">
      <c r="A56" t="s">
        <v>74</v>
      </c>
      <c r="B56" s="4">
        <v>41518</v>
      </c>
      <c r="C56" s="6">
        <v>1.9</v>
      </c>
      <c r="D56" s="5">
        <v>1.91</v>
      </c>
      <c r="E56" s="5">
        <f t="shared" si="0"/>
        <v>1.9049999999999998</v>
      </c>
    </row>
    <row r="57" spans="1:5">
      <c r="A57" t="s">
        <v>75</v>
      </c>
      <c r="B57" s="4">
        <v>41518</v>
      </c>
      <c r="C57" s="6">
        <v>2.5099999999999998</v>
      </c>
      <c r="D57" s="5">
        <v>2.5299999999999998</v>
      </c>
      <c r="E57" s="5">
        <f t="shared" si="0"/>
        <v>2.5199999999999996</v>
      </c>
    </row>
    <row r="58" spans="1:5">
      <c r="A58" t="s">
        <v>76</v>
      </c>
      <c r="B58" s="4">
        <v>41518</v>
      </c>
      <c r="C58" s="6">
        <v>3.14</v>
      </c>
      <c r="D58" s="5">
        <v>3.18</v>
      </c>
      <c r="E58" s="5">
        <f t="shared" si="0"/>
        <v>3.16</v>
      </c>
    </row>
    <row r="59" spans="1:5">
      <c r="A59" t="s">
        <v>77</v>
      </c>
      <c r="B59" s="4">
        <v>41518</v>
      </c>
      <c r="C59" s="6">
        <v>3.75</v>
      </c>
      <c r="D59" s="5">
        <v>3.78</v>
      </c>
      <c r="E59" s="5">
        <f t="shared" si="0"/>
        <v>3.7649999999999997</v>
      </c>
    </row>
    <row r="60" spans="1:5">
      <c r="A60" t="s">
        <v>78</v>
      </c>
      <c r="B60" s="4">
        <v>41518</v>
      </c>
      <c r="C60" s="6">
        <v>7.4</v>
      </c>
      <c r="D60" s="5">
        <v>7.9</v>
      </c>
      <c r="E60" s="5">
        <f t="shared" si="0"/>
        <v>7.65</v>
      </c>
    </row>
    <row r="61" spans="1:5">
      <c r="E61" s="5"/>
    </row>
    <row r="62" spans="1:5">
      <c r="A62" t="s">
        <v>69</v>
      </c>
      <c r="B62" s="4">
        <v>41548</v>
      </c>
      <c r="C62" s="6">
        <v>0.16750000000000001</v>
      </c>
      <c r="D62" s="5">
        <v>0.17249999999999999</v>
      </c>
      <c r="E62" s="5">
        <f t="shared" si="0"/>
        <v>0.16999999999999998</v>
      </c>
    </row>
    <row r="63" spans="1:5">
      <c r="A63" t="s">
        <v>71</v>
      </c>
      <c r="B63" s="4">
        <v>41548</v>
      </c>
      <c r="C63" s="6">
        <v>0.33500000000000002</v>
      </c>
      <c r="D63" s="5">
        <v>0.34499999999999997</v>
      </c>
      <c r="E63" s="5">
        <f t="shared" si="0"/>
        <v>0.33999999999999997</v>
      </c>
    </row>
    <row r="64" spans="1:5">
      <c r="A64" t="s">
        <v>72</v>
      </c>
      <c r="B64" s="4">
        <v>41548</v>
      </c>
      <c r="C64" s="6">
        <v>0.73499999999999999</v>
      </c>
      <c r="D64" s="5">
        <v>0.745</v>
      </c>
      <c r="E64" s="5">
        <f t="shared" si="0"/>
        <v>0.74</v>
      </c>
    </row>
    <row r="65" spans="1:5">
      <c r="A65" t="s">
        <v>73</v>
      </c>
      <c r="B65" s="4">
        <v>41548</v>
      </c>
      <c r="C65" s="6">
        <v>1.29</v>
      </c>
      <c r="D65" s="5">
        <v>1.3</v>
      </c>
      <c r="E65" s="5">
        <f t="shared" si="0"/>
        <v>1.2949999999999999</v>
      </c>
    </row>
    <row r="66" spans="1:5">
      <c r="A66" t="s">
        <v>74</v>
      </c>
      <c r="B66" s="4">
        <v>41548</v>
      </c>
      <c r="C66" s="6">
        <v>1.89</v>
      </c>
      <c r="D66" s="5">
        <v>1.9</v>
      </c>
      <c r="E66" s="5">
        <f t="shared" si="0"/>
        <v>1.895</v>
      </c>
    </row>
    <row r="67" spans="1:5">
      <c r="A67" t="s">
        <v>75</v>
      </c>
      <c r="B67" s="4">
        <v>41548</v>
      </c>
      <c r="C67" s="6">
        <v>2.5</v>
      </c>
      <c r="D67" s="5">
        <v>2.52</v>
      </c>
      <c r="E67" s="5">
        <f t="shared" ref="E67:E130" si="1">AVERAGE(C67,D67)</f>
        <v>2.5099999999999998</v>
      </c>
    </row>
    <row r="68" spans="1:5">
      <c r="A68" t="s">
        <v>76</v>
      </c>
      <c r="B68" s="4">
        <v>41548</v>
      </c>
      <c r="C68" s="6">
        <v>3.08</v>
      </c>
      <c r="D68" s="5">
        <v>3.15</v>
      </c>
      <c r="E68" s="5">
        <f t="shared" si="1"/>
        <v>3.1150000000000002</v>
      </c>
    </row>
    <row r="69" spans="1:5">
      <c r="A69" t="s">
        <v>77</v>
      </c>
      <c r="B69" s="4">
        <v>41548</v>
      </c>
      <c r="C69" s="6">
        <v>3.7</v>
      </c>
      <c r="D69" s="5">
        <v>3.8</v>
      </c>
      <c r="E69" s="5">
        <f t="shared" si="1"/>
        <v>3.75</v>
      </c>
    </row>
    <row r="70" spans="1:5">
      <c r="A70" t="s">
        <v>78</v>
      </c>
      <c r="B70" s="4">
        <v>41548</v>
      </c>
      <c r="C70" s="6">
        <v>7.3</v>
      </c>
      <c r="D70" s="5">
        <v>7.8</v>
      </c>
      <c r="E70" s="5">
        <f t="shared" si="1"/>
        <v>7.55</v>
      </c>
    </row>
    <row r="71" spans="1:5">
      <c r="E71" s="5"/>
    </row>
    <row r="72" spans="1:5">
      <c r="A72" t="s">
        <v>69</v>
      </c>
      <c r="B72" s="4">
        <v>41579</v>
      </c>
      <c r="C72" s="6">
        <v>0.16500000000000001</v>
      </c>
      <c r="D72" s="5">
        <v>0.17</v>
      </c>
      <c r="E72" s="5">
        <f t="shared" si="1"/>
        <v>0.16750000000000001</v>
      </c>
    </row>
    <row r="73" spans="1:5">
      <c r="A73" t="s">
        <v>71</v>
      </c>
      <c r="B73" s="4">
        <v>41579</v>
      </c>
      <c r="C73" s="6">
        <v>0.32500000000000001</v>
      </c>
      <c r="D73" s="5">
        <v>0.33500000000000002</v>
      </c>
      <c r="E73" s="5">
        <f t="shared" si="1"/>
        <v>0.33</v>
      </c>
    </row>
    <row r="74" spans="1:5">
      <c r="A74" t="s">
        <v>72</v>
      </c>
      <c r="B74" s="4">
        <v>41579</v>
      </c>
      <c r="C74" s="6">
        <v>0.70499999999999996</v>
      </c>
      <c r="D74" s="5">
        <v>0.71499999999999997</v>
      </c>
      <c r="E74" s="5">
        <f t="shared" si="1"/>
        <v>0.71</v>
      </c>
    </row>
    <row r="75" spans="1:5">
      <c r="A75" t="s">
        <v>73</v>
      </c>
      <c r="B75" s="4">
        <v>41579</v>
      </c>
      <c r="C75" s="6">
        <v>1.28</v>
      </c>
      <c r="D75" s="5">
        <v>1.29</v>
      </c>
      <c r="E75" s="5">
        <f t="shared" si="1"/>
        <v>1.2850000000000001</v>
      </c>
    </row>
    <row r="76" spans="1:5">
      <c r="A76" t="s">
        <v>74</v>
      </c>
      <c r="B76" s="4">
        <v>41579</v>
      </c>
      <c r="C76" s="6">
        <v>1.89</v>
      </c>
      <c r="D76" s="5">
        <v>1.9</v>
      </c>
      <c r="E76" s="5">
        <f t="shared" si="1"/>
        <v>1.895</v>
      </c>
    </row>
    <row r="77" spans="1:5">
      <c r="A77" t="s">
        <v>75</v>
      </c>
      <c r="B77" s="4">
        <v>41579</v>
      </c>
      <c r="C77" s="6">
        <v>2.54</v>
      </c>
      <c r="D77" s="5">
        <v>2.57</v>
      </c>
      <c r="E77" s="5">
        <f t="shared" si="1"/>
        <v>2.5549999999999997</v>
      </c>
    </row>
    <row r="78" spans="1:5">
      <c r="A78" t="s">
        <v>76</v>
      </c>
      <c r="B78" s="4">
        <v>41579</v>
      </c>
      <c r="C78" s="6">
        <v>3.1</v>
      </c>
      <c r="D78" s="5">
        <v>3.18</v>
      </c>
      <c r="E78" s="5">
        <f t="shared" si="1"/>
        <v>3.14</v>
      </c>
    </row>
    <row r="79" spans="1:5">
      <c r="A79" t="s">
        <v>77</v>
      </c>
      <c r="B79" s="4">
        <v>41579</v>
      </c>
      <c r="C79" s="6">
        <v>3.7</v>
      </c>
      <c r="D79" s="5">
        <v>3.8</v>
      </c>
      <c r="E79" s="5">
        <f t="shared" si="1"/>
        <v>3.75</v>
      </c>
    </row>
    <row r="80" spans="1:5">
      <c r="A80" t="s">
        <v>78</v>
      </c>
      <c r="B80" s="4">
        <v>41579</v>
      </c>
      <c r="C80" s="6">
        <v>7.3</v>
      </c>
      <c r="D80" s="5">
        <v>7.9</v>
      </c>
      <c r="E80" s="5">
        <f t="shared" si="1"/>
        <v>7.6</v>
      </c>
    </row>
    <row r="81" spans="1:5">
      <c r="E81" s="5"/>
    </row>
    <row r="82" spans="1:5">
      <c r="A82" t="s">
        <v>69</v>
      </c>
      <c r="B82" s="4" t="s">
        <v>13</v>
      </c>
      <c r="C82" s="6">
        <v>0.185</v>
      </c>
      <c r="D82" s="5">
        <v>0.19500000000000001</v>
      </c>
      <c r="E82" s="5">
        <f t="shared" si="1"/>
        <v>0.19</v>
      </c>
    </row>
    <row r="83" spans="1:5">
      <c r="A83" t="s">
        <v>71</v>
      </c>
      <c r="B83" s="4" t="s">
        <v>13</v>
      </c>
      <c r="C83" s="6">
        <v>0.32500000000000001</v>
      </c>
      <c r="D83" s="5">
        <v>0.33500000000000002</v>
      </c>
      <c r="E83" s="5">
        <f t="shared" si="1"/>
        <v>0.33</v>
      </c>
    </row>
    <row r="84" spans="1:5">
      <c r="A84" t="s">
        <v>72</v>
      </c>
      <c r="B84" s="4" t="s">
        <v>13</v>
      </c>
      <c r="C84" s="6">
        <v>0.71</v>
      </c>
      <c r="D84" s="5">
        <v>0.72</v>
      </c>
      <c r="E84" s="5">
        <f t="shared" si="1"/>
        <v>0.71499999999999997</v>
      </c>
    </row>
    <row r="85" spans="1:5">
      <c r="A85" t="s">
        <v>73</v>
      </c>
      <c r="B85" s="4" t="s">
        <v>13</v>
      </c>
      <c r="C85" s="6">
        <v>1.28</v>
      </c>
      <c r="D85" s="5">
        <v>1.29</v>
      </c>
      <c r="E85" s="5">
        <f t="shared" si="1"/>
        <v>1.2850000000000001</v>
      </c>
    </row>
    <row r="86" spans="1:5">
      <c r="A86" t="s">
        <v>74</v>
      </c>
      <c r="B86" s="4" t="s">
        <v>13</v>
      </c>
      <c r="C86" s="6">
        <v>1.91</v>
      </c>
      <c r="D86" s="5">
        <v>1.93</v>
      </c>
      <c r="E86" s="5">
        <f t="shared" si="1"/>
        <v>1.92</v>
      </c>
    </row>
    <row r="87" spans="1:5">
      <c r="A87" t="s">
        <v>75</v>
      </c>
      <c r="B87" s="4" t="s">
        <v>13</v>
      </c>
      <c r="C87" s="6">
        <v>2.52</v>
      </c>
      <c r="D87" s="5">
        <v>2.56</v>
      </c>
      <c r="E87" s="5">
        <f t="shared" si="1"/>
        <v>2.54</v>
      </c>
    </row>
    <row r="88" spans="1:5">
      <c r="A88" t="s">
        <v>76</v>
      </c>
      <c r="B88" s="4" t="s">
        <v>13</v>
      </c>
      <c r="C88" s="6">
        <v>3.1</v>
      </c>
      <c r="D88" s="5">
        <v>3.18</v>
      </c>
      <c r="E88" s="5">
        <f t="shared" si="1"/>
        <v>3.14</v>
      </c>
    </row>
    <row r="89" spans="1:5">
      <c r="A89" t="s">
        <v>77</v>
      </c>
      <c r="B89" s="4" t="s">
        <v>13</v>
      </c>
      <c r="C89" s="6">
        <v>3.7</v>
      </c>
      <c r="D89" s="5">
        <v>3.8</v>
      </c>
      <c r="E89" s="5">
        <f t="shared" si="1"/>
        <v>3.75</v>
      </c>
    </row>
    <row r="90" spans="1:5">
      <c r="A90" t="s">
        <v>78</v>
      </c>
      <c r="B90" s="4" t="s">
        <v>13</v>
      </c>
      <c r="C90" s="6">
        <v>7.3</v>
      </c>
      <c r="D90" s="5">
        <v>7.9</v>
      </c>
      <c r="E90" s="5">
        <f t="shared" si="1"/>
        <v>7.6</v>
      </c>
    </row>
    <row r="91" spans="1:5">
      <c r="E91" s="5"/>
    </row>
    <row r="92" spans="1:5">
      <c r="A92" t="s">
        <v>69</v>
      </c>
      <c r="B92" s="4" t="s">
        <v>14</v>
      </c>
      <c r="C92" s="6">
        <v>0.17</v>
      </c>
      <c r="D92" s="5">
        <v>0.17249999999999999</v>
      </c>
      <c r="E92" s="5">
        <f t="shared" si="1"/>
        <v>0.17125000000000001</v>
      </c>
    </row>
    <row r="93" spans="1:5">
      <c r="A93" t="s">
        <v>71</v>
      </c>
      <c r="B93" s="4" t="s">
        <v>14</v>
      </c>
      <c r="C93" s="6">
        <v>0.33</v>
      </c>
      <c r="D93" s="5">
        <v>0.34</v>
      </c>
      <c r="E93" s="5">
        <f t="shared" si="1"/>
        <v>0.33500000000000002</v>
      </c>
    </row>
    <row r="94" spans="1:5">
      <c r="A94" t="s">
        <v>72</v>
      </c>
      <c r="B94" s="4" t="s">
        <v>14</v>
      </c>
      <c r="C94" s="6">
        <v>0.71499999999999997</v>
      </c>
      <c r="D94" s="5">
        <v>0.72499999999999998</v>
      </c>
      <c r="E94" s="5">
        <f t="shared" si="1"/>
        <v>0.72</v>
      </c>
    </row>
    <row r="95" spans="1:5">
      <c r="A95" t="s">
        <v>73</v>
      </c>
      <c r="B95" s="4" t="s">
        <v>14</v>
      </c>
      <c r="C95" s="6">
        <v>1.29</v>
      </c>
      <c r="D95" s="5">
        <v>1.31</v>
      </c>
      <c r="E95" s="5">
        <f t="shared" si="1"/>
        <v>1.3</v>
      </c>
    </row>
    <row r="96" spans="1:5">
      <c r="A96" t="s">
        <v>74</v>
      </c>
      <c r="B96" s="4" t="s">
        <v>14</v>
      </c>
      <c r="C96" s="6">
        <v>1.9</v>
      </c>
      <c r="D96" s="5">
        <v>1.92</v>
      </c>
      <c r="E96" s="5">
        <f t="shared" si="1"/>
        <v>1.91</v>
      </c>
    </row>
    <row r="97" spans="1:5">
      <c r="A97" t="s">
        <v>75</v>
      </c>
      <c r="B97" s="4" t="s">
        <v>14</v>
      </c>
      <c r="C97" s="6">
        <v>2.52</v>
      </c>
      <c r="D97" s="5">
        <v>2.57</v>
      </c>
      <c r="E97" s="5">
        <f t="shared" si="1"/>
        <v>2.5449999999999999</v>
      </c>
    </row>
    <row r="98" spans="1:5">
      <c r="A98" t="s">
        <v>76</v>
      </c>
      <c r="B98" s="4" t="s">
        <v>14</v>
      </c>
      <c r="C98" s="6">
        <v>3.16</v>
      </c>
      <c r="D98" s="5">
        <v>3.21</v>
      </c>
      <c r="E98" s="5">
        <f t="shared" si="1"/>
        <v>3.1850000000000001</v>
      </c>
    </row>
    <row r="99" spans="1:5">
      <c r="A99" t="s">
        <v>77</v>
      </c>
      <c r="B99" s="4" t="s">
        <v>14</v>
      </c>
      <c r="C99" s="6">
        <v>3.75</v>
      </c>
      <c r="D99" s="5">
        <v>3.85</v>
      </c>
      <c r="E99" s="5">
        <f t="shared" si="1"/>
        <v>3.8</v>
      </c>
    </row>
    <row r="100" spans="1:5">
      <c r="A100" t="s">
        <v>78</v>
      </c>
      <c r="B100" s="4" t="s">
        <v>14</v>
      </c>
      <c r="C100" s="6">
        <v>7.3</v>
      </c>
      <c r="D100" s="5">
        <v>7.9</v>
      </c>
      <c r="E100" s="5">
        <f t="shared" si="1"/>
        <v>7.6</v>
      </c>
    </row>
    <row r="101" spans="1:5">
      <c r="E101" s="5"/>
    </row>
    <row r="102" spans="1:5">
      <c r="A102" t="s">
        <v>69</v>
      </c>
      <c r="B102" s="4" t="s">
        <v>15</v>
      </c>
      <c r="C102" s="6">
        <v>0.17</v>
      </c>
      <c r="D102" s="5">
        <v>0.17249999999999999</v>
      </c>
      <c r="E102" s="5">
        <f t="shared" si="1"/>
        <v>0.17125000000000001</v>
      </c>
    </row>
    <row r="103" spans="1:5">
      <c r="A103" t="s">
        <v>71</v>
      </c>
      <c r="B103" s="4" t="s">
        <v>15</v>
      </c>
      <c r="C103" s="6">
        <v>0.32</v>
      </c>
      <c r="D103" s="5">
        <v>0.33</v>
      </c>
      <c r="E103" s="5">
        <f t="shared" si="1"/>
        <v>0.32500000000000001</v>
      </c>
    </row>
    <row r="104" spans="1:5">
      <c r="A104" t="s">
        <v>72</v>
      </c>
      <c r="B104" s="4" t="s">
        <v>15</v>
      </c>
      <c r="C104" s="6">
        <v>0.78</v>
      </c>
      <c r="D104" s="5">
        <v>0.79</v>
      </c>
      <c r="E104" s="5">
        <f t="shared" si="1"/>
        <v>0.78500000000000003</v>
      </c>
    </row>
    <row r="105" spans="1:5">
      <c r="A105" t="s">
        <v>73</v>
      </c>
      <c r="B105" s="4" t="s">
        <v>15</v>
      </c>
      <c r="C105" s="6">
        <v>1.33</v>
      </c>
      <c r="D105" s="5">
        <v>1.35</v>
      </c>
      <c r="E105" s="5">
        <f t="shared" si="1"/>
        <v>1.34</v>
      </c>
    </row>
    <row r="106" spans="1:5">
      <c r="A106" t="s">
        <v>74</v>
      </c>
      <c r="B106" s="4" t="s">
        <v>15</v>
      </c>
      <c r="C106" s="6">
        <v>1.92</v>
      </c>
      <c r="D106" s="5">
        <v>1.94</v>
      </c>
      <c r="E106" s="5">
        <f t="shared" si="1"/>
        <v>1.93</v>
      </c>
    </row>
    <row r="107" spans="1:5">
      <c r="A107" t="s">
        <v>75</v>
      </c>
      <c r="B107" s="4" t="s">
        <v>15</v>
      </c>
      <c r="C107" s="6">
        <v>2.52</v>
      </c>
      <c r="D107" s="5">
        <v>2.5499999999999998</v>
      </c>
      <c r="E107" s="5">
        <f t="shared" si="1"/>
        <v>2.5350000000000001</v>
      </c>
    </row>
    <row r="108" spans="1:5">
      <c r="A108" t="s">
        <v>76</v>
      </c>
      <c r="B108" s="4" t="s">
        <v>15</v>
      </c>
      <c r="C108" s="6">
        <v>3.17</v>
      </c>
      <c r="D108" s="5">
        <v>3.22</v>
      </c>
      <c r="E108" s="5">
        <f t="shared" si="1"/>
        <v>3.1950000000000003</v>
      </c>
    </row>
    <row r="109" spans="1:5">
      <c r="A109" t="s">
        <v>77</v>
      </c>
      <c r="B109" s="4" t="s">
        <v>15</v>
      </c>
      <c r="C109" s="6">
        <v>3.83</v>
      </c>
      <c r="D109" s="5">
        <v>3.85</v>
      </c>
      <c r="E109" s="5">
        <f t="shared" si="1"/>
        <v>3.84</v>
      </c>
    </row>
    <row r="110" spans="1:5">
      <c r="A110" t="s">
        <v>78</v>
      </c>
      <c r="B110" s="4" t="s">
        <v>15</v>
      </c>
      <c r="C110" s="6">
        <v>7.4</v>
      </c>
      <c r="D110" s="5">
        <v>7.8</v>
      </c>
      <c r="E110" s="5">
        <f t="shared" si="1"/>
        <v>7.6</v>
      </c>
    </row>
    <row r="111" spans="1:5">
      <c r="E111" s="5"/>
    </row>
    <row r="112" spans="1:5">
      <c r="A112" t="s">
        <v>69</v>
      </c>
      <c r="B112" s="4" t="s">
        <v>16</v>
      </c>
      <c r="C112" s="6">
        <v>0.17249999999999999</v>
      </c>
      <c r="D112" s="5">
        <v>0.18</v>
      </c>
      <c r="E112" s="5">
        <f t="shared" si="1"/>
        <v>0.17624999999999999</v>
      </c>
    </row>
    <row r="113" spans="1:5">
      <c r="A113" t="s">
        <v>71</v>
      </c>
      <c r="B113" s="4" t="s">
        <v>16</v>
      </c>
      <c r="C113" s="6">
        <v>0.32500000000000001</v>
      </c>
      <c r="D113" s="5">
        <v>0.33500000000000002</v>
      </c>
      <c r="E113" s="5">
        <f t="shared" si="1"/>
        <v>0.33</v>
      </c>
    </row>
    <row r="114" spans="1:5">
      <c r="A114" t="s">
        <v>72</v>
      </c>
      <c r="B114" s="4" t="s">
        <v>16</v>
      </c>
      <c r="C114" s="6">
        <v>0.75</v>
      </c>
      <c r="D114" s="5">
        <v>0.77</v>
      </c>
      <c r="E114" s="5">
        <f t="shared" si="1"/>
        <v>0.76</v>
      </c>
    </row>
    <row r="115" spans="1:5">
      <c r="A115" t="s">
        <v>73</v>
      </c>
      <c r="B115" s="4" t="s">
        <v>16</v>
      </c>
      <c r="C115" s="6">
        <v>1.32</v>
      </c>
      <c r="D115" s="5">
        <v>1.34</v>
      </c>
      <c r="E115" s="5">
        <f t="shared" si="1"/>
        <v>1.33</v>
      </c>
    </row>
    <row r="116" spans="1:5">
      <c r="A116" t="s">
        <v>74</v>
      </c>
      <c r="B116" s="4" t="s">
        <v>16</v>
      </c>
      <c r="C116" s="6">
        <v>1.92</v>
      </c>
      <c r="D116" s="5">
        <v>1.95</v>
      </c>
      <c r="E116" s="5">
        <f t="shared" si="1"/>
        <v>1.9350000000000001</v>
      </c>
    </row>
    <row r="117" spans="1:5">
      <c r="A117" t="s">
        <v>75</v>
      </c>
      <c r="B117" s="4" t="s">
        <v>16</v>
      </c>
      <c r="C117" s="6">
        <v>2.5499999999999998</v>
      </c>
      <c r="D117" s="5">
        <v>2.58</v>
      </c>
      <c r="E117" s="5">
        <f t="shared" si="1"/>
        <v>2.5649999999999999</v>
      </c>
    </row>
    <row r="118" spans="1:5">
      <c r="A118" t="s">
        <v>76</v>
      </c>
      <c r="B118" s="4" t="s">
        <v>16</v>
      </c>
      <c r="C118" s="6">
        <v>3.17</v>
      </c>
      <c r="D118" s="5">
        <v>3.22</v>
      </c>
      <c r="E118" s="5">
        <f t="shared" si="1"/>
        <v>3.1950000000000003</v>
      </c>
    </row>
    <row r="119" spans="1:5">
      <c r="A119" t="s">
        <v>77</v>
      </c>
      <c r="B119" s="4" t="s">
        <v>16</v>
      </c>
      <c r="C119" s="6">
        <v>3.83</v>
      </c>
      <c r="D119" s="5">
        <v>3.88</v>
      </c>
      <c r="E119" s="5">
        <f t="shared" si="1"/>
        <v>3.855</v>
      </c>
    </row>
    <row r="120" spans="1:5">
      <c r="A120" t="s">
        <v>78</v>
      </c>
      <c r="B120" s="4" t="s">
        <v>16</v>
      </c>
      <c r="C120" s="6">
        <v>7.4</v>
      </c>
      <c r="D120" s="5">
        <v>7.9</v>
      </c>
      <c r="E120" s="5">
        <f t="shared" si="1"/>
        <v>7.65</v>
      </c>
    </row>
    <row r="121" spans="1:5">
      <c r="E121" s="5"/>
    </row>
    <row r="122" spans="1:5">
      <c r="A122" t="s">
        <v>69</v>
      </c>
      <c r="B122" s="4" t="s">
        <v>17</v>
      </c>
      <c r="C122" s="6">
        <v>0.16500000000000001</v>
      </c>
      <c r="D122" s="5">
        <v>0.17499999999999999</v>
      </c>
      <c r="E122" s="5">
        <f t="shared" si="1"/>
        <v>0.16999999999999998</v>
      </c>
    </row>
    <row r="123" spans="1:5">
      <c r="A123" t="s">
        <v>71</v>
      </c>
      <c r="B123" s="4" t="s">
        <v>17</v>
      </c>
      <c r="C123" s="6">
        <v>0.32500000000000001</v>
      </c>
      <c r="D123" s="5">
        <v>0.33</v>
      </c>
      <c r="E123" s="5">
        <f t="shared" si="1"/>
        <v>0.32750000000000001</v>
      </c>
    </row>
    <row r="124" spans="1:5">
      <c r="A124" t="s">
        <v>72</v>
      </c>
      <c r="B124" s="4" t="s">
        <v>17</v>
      </c>
      <c r="C124" s="6">
        <v>0.73</v>
      </c>
      <c r="D124" s="5">
        <v>0.74</v>
      </c>
      <c r="E124" s="5">
        <f t="shared" si="1"/>
        <v>0.73499999999999999</v>
      </c>
    </row>
    <row r="125" spans="1:5">
      <c r="A125" t="s">
        <v>73</v>
      </c>
      <c r="B125" s="4" t="s">
        <v>17</v>
      </c>
      <c r="C125" s="6">
        <v>1.3</v>
      </c>
      <c r="D125" s="5">
        <v>1.31</v>
      </c>
      <c r="E125" s="5">
        <f t="shared" si="1"/>
        <v>1.3050000000000002</v>
      </c>
    </row>
    <row r="126" spans="1:5">
      <c r="A126" t="s">
        <v>74</v>
      </c>
      <c r="B126" s="4" t="s">
        <v>17</v>
      </c>
      <c r="C126" s="6">
        <v>1.92</v>
      </c>
      <c r="D126" s="5">
        <v>1.94</v>
      </c>
      <c r="E126" s="5">
        <f t="shared" si="1"/>
        <v>1.93</v>
      </c>
    </row>
    <row r="127" spans="1:5">
      <c r="A127" t="s">
        <v>75</v>
      </c>
      <c r="B127" s="4" t="s">
        <v>17</v>
      </c>
      <c r="C127" s="6">
        <v>2.6</v>
      </c>
      <c r="D127" s="5">
        <v>2.62</v>
      </c>
      <c r="E127" s="5">
        <f t="shared" si="1"/>
        <v>2.6100000000000003</v>
      </c>
    </row>
    <row r="128" spans="1:5">
      <c r="A128" t="s">
        <v>76</v>
      </c>
      <c r="B128" s="4" t="s">
        <v>17</v>
      </c>
      <c r="C128" s="6">
        <v>3.2</v>
      </c>
      <c r="D128" s="5">
        <v>3.23</v>
      </c>
      <c r="E128" s="5">
        <f t="shared" si="1"/>
        <v>3.2149999999999999</v>
      </c>
    </row>
    <row r="129" spans="1:5">
      <c r="A129" t="s">
        <v>77</v>
      </c>
      <c r="B129" s="4" t="s">
        <v>17</v>
      </c>
      <c r="C129" s="6">
        <v>3.84</v>
      </c>
      <c r="D129" s="5">
        <v>3.87</v>
      </c>
      <c r="E129" s="5">
        <f t="shared" si="1"/>
        <v>3.855</v>
      </c>
    </row>
    <row r="130" spans="1:5">
      <c r="A130" t="s">
        <v>78</v>
      </c>
      <c r="B130" s="4" t="s">
        <v>17</v>
      </c>
      <c r="C130" s="6">
        <v>7.4</v>
      </c>
      <c r="D130" s="5">
        <v>7.8</v>
      </c>
      <c r="E130" s="5">
        <f t="shared" si="1"/>
        <v>7.6</v>
      </c>
    </row>
    <row r="131" spans="1:5">
      <c r="E131" s="5"/>
    </row>
    <row r="132" spans="1:5">
      <c r="A132" t="s">
        <v>69</v>
      </c>
      <c r="B132" s="4" t="s">
        <v>18</v>
      </c>
      <c r="C132" s="6">
        <v>0.16</v>
      </c>
      <c r="D132" s="5">
        <v>0.16500000000000001</v>
      </c>
      <c r="E132" s="5">
        <f t="shared" ref="E132:E194" si="2">AVERAGE(C132,D132)</f>
        <v>0.16250000000000001</v>
      </c>
    </row>
    <row r="133" spans="1:5">
      <c r="A133" t="s">
        <v>71</v>
      </c>
      <c r="B133" s="4" t="s">
        <v>18</v>
      </c>
      <c r="C133" s="6">
        <v>0.34499999999999997</v>
      </c>
      <c r="D133" s="5">
        <v>0.35499999999999998</v>
      </c>
      <c r="E133" s="5">
        <f t="shared" si="2"/>
        <v>0.35</v>
      </c>
    </row>
    <row r="134" spans="1:5">
      <c r="A134" t="s">
        <v>72</v>
      </c>
      <c r="B134" s="4" t="s">
        <v>18</v>
      </c>
      <c r="C134" s="6">
        <v>0.7</v>
      </c>
      <c r="D134" s="5">
        <v>0.71</v>
      </c>
      <c r="E134" s="5">
        <f t="shared" si="2"/>
        <v>0.70499999999999996</v>
      </c>
    </row>
    <row r="135" spans="1:5">
      <c r="A135" t="s">
        <v>73</v>
      </c>
      <c r="B135" s="4" t="s">
        <v>18</v>
      </c>
      <c r="C135" s="6">
        <v>1.2749999999999999</v>
      </c>
      <c r="D135" s="5">
        <v>1.29</v>
      </c>
      <c r="E135" s="5">
        <f t="shared" si="2"/>
        <v>1.2825</v>
      </c>
    </row>
    <row r="136" spans="1:5">
      <c r="A136" t="s">
        <v>74</v>
      </c>
      <c r="B136" s="4" t="s">
        <v>18</v>
      </c>
      <c r="C136" s="6">
        <v>1.89</v>
      </c>
      <c r="D136" s="5">
        <v>1.91</v>
      </c>
      <c r="E136" s="5">
        <f t="shared" si="2"/>
        <v>1.9</v>
      </c>
    </row>
    <row r="137" spans="1:5">
      <c r="A137" t="s">
        <v>75</v>
      </c>
      <c r="B137" s="4" t="s">
        <v>18</v>
      </c>
      <c r="C137" s="6">
        <v>2.52</v>
      </c>
      <c r="D137" s="5">
        <v>2.57</v>
      </c>
      <c r="E137" s="5">
        <f t="shared" si="2"/>
        <v>2.5449999999999999</v>
      </c>
    </row>
    <row r="138" spans="1:5">
      <c r="A138" t="s">
        <v>76</v>
      </c>
      <c r="B138" s="4" t="s">
        <v>18</v>
      </c>
      <c r="C138" s="6">
        <v>3.15</v>
      </c>
      <c r="D138" s="5">
        <v>3.2</v>
      </c>
      <c r="E138" s="5">
        <f t="shared" si="2"/>
        <v>3.1749999999999998</v>
      </c>
    </row>
    <row r="139" spans="1:5">
      <c r="A139" t="s">
        <v>77</v>
      </c>
      <c r="B139" s="4" t="s">
        <v>18</v>
      </c>
      <c r="C139" s="6">
        <v>3.79</v>
      </c>
      <c r="D139" s="5">
        <v>3.83</v>
      </c>
      <c r="E139" s="5">
        <f t="shared" si="2"/>
        <v>3.81</v>
      </c>
    </row>
    <row r="140" spans="1:5">
      <c r="A140" t="s">
        <v>78</v>
      </c>
      <c r="B140" s="4" t="s">
        <v>18</v>
      </c>
      <c r="C140" s="6">
        <v>7.3</v>
      </c>
      <c r="D140" s="5">
        <v>7.7</v>
      </c>
      <c r="E140" s="5">
        <f t="shared" si="2"/>
        <v>7.5</v>
      </c>
    </row>
    <row r="141" spans="1:5">
      <c r="E141" s="5"/>
    </row>
    <row r="142" spans="1:5">
      <c r="A142" t="s">
        <v>69</v>
      </c>
      <c r="B142" s="4" t="s">
        <v>19</v>
      </c>
      <c r="C142" s="6">
        <v>0.16750000000000001</v>
      </c>
      <c r="D142" s="5">
        <v>0.17249999999999999</v>
      </c>
      <c r="E142" s="5">
        <f t="shared" si="2"/>
        <v>0.16999999999999998</v>
      </c>
    </row>
    <row r="143" spans="1:5">
      <c r="A143" t="s">
        <v>71</v>
      </c>
      <c r="B143" s="4" t="s">
        <v>19</v>
      </c>
      <c r="C143" s="6">
        <v>0.32750000000000001</v>
      </c>
      <c r="D143" s="5">
        <v>0.33250000000000002</v>
      </c>
      <c r="E143" s="5">
        <f t="shared" si="2"/>
        <v>0.33</v>
      </c>
    </row>
    <row r="144" spans="1:5">
      <c r="A144" t="s">
        <v>72</v>
      </c>
      <c r="B144" s="4" t="s">
        <v>19</v>
      </c>
      <c r="C144" s="6">
        <v>0.755</v>
      </c>
      <c r="D144" s="5">
        <v>0.76</v>
      </c>
      <c r="E144" s="5">
        <f t="shared" si="2"/>
        <v>0.75750000000000006</v>
      </c>
    </row>
    <row r="145" spans="1:5">
      <c r="A145" t="s">
        <v>73</v>
      </c>
      <c r="B145" s="4" t="s">
        <v>19</v>
      </c>
      <c r="C145" s="6">
        <v>1.32</v>
      </c>
      <c r="D145" s="5">
        <v>1.33</v>
      </c>
      <c r="E145" s="5">
        <f t="shared" si="2"/>
        <v>1.3250000000000002</v>
      </c>
    </row>
    <row r="146" spans="1:5">
      <c r="A146" t="s">
        <v>74</v>
      </c>
      <c r="B146" s="4" t="s">
        <v>19</v>
      </c>
      <c r="C146" s="6">
        <v>1.91</v>
      </c>
      <c r="D146" s="5">
        <v>1.93</v>
      </c>
      <c r="E146" s="5">
        <f t="shared" si="2"/>
        <v>1.92</v>
      </c>
    </row>
    <row r="147" spans="1:5">
      <c r="A147" t="s">
        <v>75</v>
      </c>
      <c r="B147" s="4" t="s">
        <v>19</v>
      </c>
      <c r="C147" s="6">
        <v>2.5299999999999998</v>
      </c>
      <c r="D147" s="5">
        <v>2.5499999999999998</v>
      </c>
      <c r="E147" s="5">
        <f t="shared" si="2"/>
        <v>2.54</v>
      </c>
    </row>
    <row r="148" spans="1:5">
      <c r="A148" t="s">
        <v>76</v>
      </c>
      <c r="B148" s="4" t="s">
        <v>19</v>
      </c>
      <c r="C148" s="6">
        <v>3.18</v>
      </c>
      <c r="D148" s="5">
        <v>3.22</v>
      </c>
      <c r="E148" s="5">
        <f t="shared" si="2"/>
        <v>3.2</v>
      </c>
    </row>
    <row r="149" spans="1:5">
      <c r="A149" t="s">
        <v>77</v>
      </c>
      <c r="B149" s="4" t="s">
        <v>19</v>
      </c>
      <c r="C149" s="6">
        <v>3.8</v>
      </c>
      <c r="D149" s="5">
        <v>3.85</v>
      </c>
      <c r="E149" s="5">
        <f t="shared" si="2"/>
        <v>3.8250000000000002</v>
      </c>
    </row>
    <row r="150" spans="1:5">
      <c r="A150" t="s">
        <v>78</v>
      </c>
      <c r="B150" s="4" t="s">
        <v>19</v>
      </c>
      <c r="C150" s="6">
        <v>7.4</v>
      </c>
      <c r="D150" s="5">
        <v>7.8</v>
      </c>
      <c r="E150" s="5">
        <f t="shared" si="2"/>
        <v>7.6</v>
      </c>
    </row>
    <row r="151" spans="1:5">
      <c r="E151" s="5"/>
    </row>
    <row r="152" spans="1:5">
      <c r="A152" t="s">
        <v>69</v>
      </c>
      <c r="B152" s="4" t="s">
        <v>20</v>
      </c>
      <c r="C152" s="6">
        <v>0.17</v>
      </c>
      <c r="D152" s="5">
        <v>0.17499999999999999</v>
      </c>
      <c r="E152" s="5">
        <f t="shared" si="2"/>
        <v>0.17249999999999999</v>
      </c>
    </row>
    <row r="153" spans="1:5">
      <c r="A153" t="s">
        <v>71</v>
      </c>
      <c r="B153" s="4" t="s">
        <v>20</v>
      </c>
      <c r="C153" s="6">
        <v>0.33</v>
      </c>
      <c r="D153" s="5">
        <v>0.34</v>
      </c>
      <c r="E153" s="5">
        <f t="shared" si="2"/>
        <v>0.33500000000000002</v>
      </c>
    </row>
    <row r="154" spans="1:5">
      <c r="A154" t="s">
        <v>72</v>
      </c>
      <c r="B154" s="4" t="s">
        <v>20</v>
      </c>
      <c r="C154" s="6">
        <v>0.73499999999999999</v>
      </c>
      <c r="D154" s="5">
        <v>0.745</v>
      </c>
      <c r="E154" s="5">
        <f t="shared" si="2"/>
        <v>0.74</v>
      </c>
    </row>
    <row r="155" spans="1:5">
      <c r="A155" t="s">
        <v>73</v>
      </c>
      <c r="B155" s="4" t="s">
        <v>20</v>
      </c>
      <c r="C155" s="6">
        <v>1.3</v>
      </c>
      <c r="D155" s="5">
        <v>1.32</v>
      </c>
      <c r="E155" s="5">
        <f t="shared" si="2"/>
        <v>1.31</v>
      </c>
    </row>
    <row r="156" spans="1:5">
      <c r="A156" t="s">
        <v>74</v>
      </c>
      <c r="B156" s="4" t="s">
        <v>20</v>
      </c>
      <c r="C156" s="6">
        <v>1.91</v>
      </c>
      <c r="D156" s="5">
        <v>1.93</v>
      </c>
      <c r="E156" s="5">
        <f t="shared" si="2"/>
        <v>1.92</v>
      </c>
    </row>
    <row r="157" spans="1:5">
      <c r="A157" t="s">
        <v>75</v>
      </c>
      <c r="B157" s="4" t="s">
        <v>20</v>
      </c>
      <c r="C157" s="6">
        <v>2.5499999999999998</v>
      </c>
      <c r="D157" s="5">
        <v>2.65</v>
      </c>
      <c r="E157" s="5">
        <f t="shared" si="2"/>
        <v>2.5999999999999996</v>
      </c>
    </row>
    <row r="158" spans="1:5">
      <c r="A158" t="s">
        <v>76</v>
      </c>
      <c r="B158" s="4" t="s">
        <v>20</v>
      </c>
      <c r="C158" s="6">
        <v>3.15</v>
      </c>
      <c r="D158" s="5">
        <v>3.25</v>
      </c>
      <c r="E158" s="5">
        <f t="shared" si="2"/>
        <v>3.2</v>
      </c>
    </row>
    <row r="159" spans="1:5">
      <c r="A159" t="s">
        <v>77</v>
      </c>
      <c r="B159" s="4" t="s">
        <v>20</v>
      </c>
      <c r="C159" s="6">
        <v>3.8</v>
      </c>
      <c r="D159" s="5">
        <v>3.88</v>
      </c>
      <c r="E159" s="5">
        <f t="shared" si="2"/>
        <v>3.84</v>
      </c>
    </row>
    <row r="160" spans="1:5">
      <c r="A160" t="s">
        <v>78</v>
      </c>
      <c r="B160" s="4" t="s">
        <v>20</v>
      </c>
      <c r="C160" s="6">
        <v>7.3</v>
      </c>
      <c r="D160" s="5">
        <v>7.9</v>
      </c>
      <c r="E160" s="5">
        <f t="shared" si="2"/>
        <v>7.6</v>
      </c>
    </row>
    <row r="161" spans="1:5">
      <c r="E161" s="5"/>
    </row>
    <row r="162" spans="1:5">
      <c r="A162" t="s">
        <v>69</v>
      </c>
      <c r="B162" s="4" t="s">
        <v>21</v>
      </c>
      <c r="C162" s="5">
        <v>0.16875000000000001</v>
      </c>
      <c r="D162" s="5">
        <v>0.17374999999999999</v>
      </c>
      <c r="E162" s="5">
        <f t="shared" si="2"/>
        <v>0.17125000000000001</v>
      </c>
    </row>
    <row r="163" spans="1:5">
      <c r="A163" t="s">
        <v>71</v>
      </c>
      <c r="B163" s="4" t="s">
        <v>21</v>
      </c>
      <c r="C163" s="5">
        <v>0.32874999999999999</v>
      </c>
      <c r="D163" s="5">
        <v>0.33625000000000005</v>
      </c>
      <c r="E163" s="5">
        <f t="shared" si="2"/>
        <v>0.33250000000000002</v>
      </c>
    </row>
    <row r="164" spans="1:5">
      <c r="A164" t="s">
        <v>72</v>
      </c>
      <c r="B164" s="4" t="s">
        <v>21</v>
      </c>
      <c r="C164" s="5">
        <v>0.745</v>
      </c>
      <c r="D164" s="5">
        <v>0.75249999999999995</v>
      </c>
      <c r="E164" s="5">
        <f t="shared" si="2"/>
        <v>0.74875000000000003</v>
      </c>
    </row>
    <row r="165" spans="1:5">
      <c r="A165" t="s">
        <v>73</v>
      </c>
      <c r="B165" s="4" t="s">
        <v>21</v>
      </c>
      <c r="C165" s="5">
        <v>1.31</v>
      </c>
      <c r="D165" s="5">
        <v>1.3250000000000002</v>
      </c>
      <c r="E165" s="5">
        <f t="shared" si="2"/>
        <v>1.3175000000000001</v>
      </c>
    </row>
    <row r="166" spans="1:5">
      <c r="A166" t="s">
        <v>74</v>
      </c>
      <c r="B166" s="4" t="s">
        <v>21</v>
      </c>
      <c r="C166" s="5">
        <v>1.91</v>
      </c>
      <c r="D166" s="5">
        <v>1.93</v>
      </c>
      <c r="E166" s="5">
        <f t="shared" si="2"/>
        <v>1.92</v>
      </c>
    </row>
    <row r="167" spans="1:5">
      <c r="A167" t="s">
        <v>75</v>
      </c>
      <c r="B167" s="4" t="s">
        <v>21</v>
      </c>
      <c r="C167" s="5">
        <v>2.54</v>
      </c>
      <c r="D167" s="5">
        <v>2.5999999999999996</v>
      </c>
      <c r="E167" s="5">
        <f t="shared" si="2"/>
        <v>2.57</v>
      </c>
    </row>
    <row r="168" spans="1:5">
      <c r="A168" t="s">
        <v>76</v>
      </c>
      <c r="B168" s="4" t="s">
        <v>21</v>
      </c>
      <c r="C168" s="5">
        <v>3.165</v>
      </c>
      <c r="D168" s="5">
        <v>3.2350000000000003</v>
      </c>
      <c r="E168" s="5">
        <f t="shared" si="2"/>
        <v>3.2</v>
      </c>
    </row>
    <row r="169" spans="1:5">
      <c r="A169" t="s">
        <v>77</v>
      </c>
      <c r="B169" s="4" t="s">
        <v>21</v>
      </c>
      <c r="C169" s="5">
        <v>3.8</v>
      </c>
      <c r="D169" s="5">
        <v>3.8650000000000002</v>
      </c>
      <c r="E169" s="5">
        <f t="shared" si="2"/>
        <v>3.8325</v>
      </c>
    </row>
    <row r="170" spans="1:5">
      <c r="A170" t="s">
        <v>78</v>
      </c>
      <c r="B170" s="4" t="s">
        <v>21</v>
      </c>
      <c r="C170" s="5">
        <v>7.35</v>
      </c>
      <c r="D170" s="5">
        <v>7.85</v>
      </c>
      <c r="E170" s="5">
        <f t="shared" si="2"/>
        <v>7.6</v>
      </c>
    </row>
    <row r="171" spans="1:5">
      <c r="E171" s="5"/>
    </row>
    <row r="172" spans="1:5">
      <c r="A172" t="s">
        <v>69</v>
      </c>
      <c r="B172" s="4" t="s">
        <v>22</v>
      </c>
      <c r="C172" s="6">
        <v>0.17</v>
      </c>
      <c r="D172" s="6">
        <v>0.17249999999999999</v>
      </c>
      <c r="E172" s="5">
        <f t="shared" si="2"/>
        <v>0.17125000000000001</v>
      </c>
    </row>
    <row r="173" spans="1:5">
      <c r="A173" t="s">
        <v>71</v>
      </c>
      <c r="B173" s="4" t="s">
        <v>22</v>
      </c>
      <c r="C173" s="6">
        <v>0.33</v>
      </c>
      <c r="D173" s="6">
        <v>0.33500000000000002</v>
      </c>
      <c r="E173" s="5">
        <f t="shared" si="2"/>
        <v>0.33250000000000002</v>
      </c>
    </row>
    <row r="174" spans="1:5">
      <c r="A174" t="s">
        <v>72</v>
      </c>
      <c r="B174" s="4" t="s">
        <v>22</v>
      </c>
      <c r="C174" s="6">
        <v>0.72</v>
      </c>
      <c r="D174" s="6">
        <v>0.72499999999999998</v>
      </c>
      <c r="E174" s="5">
        <f t="shared" si="2"/>
        <v>0.72249999999999992</v>
      </c>
    </row>
    <row r="175" spans="1:5">
      <c r="A175" t="s">
        <v>73</v>
      </c>
      <c r="B175" s="4" t="s">
        <v>22</v>
      </c>
      <c r="C175" s="6">
        <v>1.29</v>
      </c>
      <c r="D175" s="6">
        <v>1.31</v>
      </c>
      <c r="E175" s="5">
        <f t="shared" si="2"/>
        <v>1.3</v>
      </c>
    </row>
    <row r="176" spans="1:5">
      <c r="A176" t="s">
        <v>74</v>
      </c>
      <c r="B176" s="4" t="s">
        <v>22</v>
      </c>
      <c r="C176" s="6">
        <v>1.94</v>
      </c>
      <c r="D176" s="6">
        <v>1.96</v>
      </c>
      <c r="E176" s="5">
        <f t="shared" si="2"/>
        <v>1.95</v>
      </c>
    </row>
    <row r="177" spans="1:5">
      <c r="A177" t="s">
        <v>75</v>
      </c>
      <c r="B177" s="4" t="s">
        <v>22</v>
      </c>
      <c r="C177" s="6">
        <v>2.5499999999999998</v>
      </c>
      <c r="D177" s="6">
        <v>2.62</v>
      </c>
      <c r="E177" s="5">
        <f t="shared" si="2"/>
        <v>2.585</v>
      </c>
    </row>
    <row r="178" spans="1:5">
      <c r="A178" t="s">
        <v>76</v>
      </c>
      <c r="B178" s="4" t="s">
        <v>22</v>
      </c>
      <c r="C178" s="6">
        <v>3.15</v>
      </c>
      <c r="D178" s="6">
        <v>3.2</v>
      </c>
      <c r="E178" s="5">
        <f t="shared" si="2"/>
        <v>3.1749999999999998</v>
      </c>
    </row>
    <row r="179" spans="1:5">
      <c r="A179" t="s">
        <v>77</v>
      </c>
      <c r="B179" s="4" t="s">
        <v>22</v>
      </c>
      <c r="C179" s="6">
        <v>3.85</v>
      </c>
      <c r="D179" s="6">
        <v>3.88</v>
      </c>
      <c r="E179" s="5">
        <f t="shared" si="2"/>
        <v>3.8650000000000002</v>
      </c>
    </row>
    <row r="180" spans="1:5">
      <c r="A180" t="s">
        <v>78</v>
      </c>
      <c r="B180" s="4" t="s">
        <v>22</v>
      </c>
      <c r="C180" s="6">
        <v>7.4</v>
      </c>
      <c r="D180" s="6">
        <v>7.9</v>
      </c>
      <c r="E180" s="5">
        <f t="shared" si="2"/>
        <v>7.65</v>
      </c>
    </row>
    <row r="181" spans="1:5">
      <c r="E181" s="5"/>
    </row>
    <row r="182" spans="1:5">
      <c r="A182" t="s">
        <v>69</v>
      </c>
      <c r="B182" s="4" t="s">
        <v>23</v>
      </c>
      <c r="C182" s="6">
        <v>0.19650000000000001</v>
      </c>
      <c r="D182" s="6">
        <v>0.19750000000000001</v>
      </c>
      <c r="E182" s="5">
        <f t="shared" si="2"/>
        <v>0.19700000000000001</v>
      </c>
    </row>
    <row r="183" spans="1:5">
      <c r="A183" t="s">
        <v>71</v>
      </c>
      <c r="B183" s="4" t="s">
        <v>23</v>
      </c>
      <c r="C183" s="6">
        <v>0.33</v>
      </c>
      <c r="D183" s="6">
        <v>0.34</v>
      </c>
      <c r="E183" s="5">
        <f t="shared" si="2"/>
        <v>0.33500000000000002</v>
      </c>
    </row>
    <row r="184" spans="1:5">
      <c r="A184" t="s">
        <v>72</v>
      </c>
      <c r="B184" s="4" t="s">
        <v>23</v>
      </c>
      <c r="C184" s="6">
        <v>0.7</v>
      </c>
      <c r="D184" s="6">
        <v>0.70499999999999996</v>
      </c>
      <c r="E184" s="5">
        <f t="shared" si="2"/>
        <v>0.7024999999999999</v>
      </c>
    </row>
    <row r="185" spans="1:5">
      <c r="A185" t="s">
        <v>73</v>
      </c>
      <c r="B185" s="4" t="s">
        <v>23</v>
      </c>
      <c r="C185" s="6">
        <v>1.3</v>
      </c>
      <c r="D185" s="6">
        <v>1.31</v>
      </c>
      <c r="E185" s="5">
        <f t="shared" si="2"/>
        <v>1.3050000000000002</v>
      </c>
    </row>
    <row r="186" spans="1:5">
      <c r="A186" t="s">
        <v>74</v>
      </c>
      <c r="B186" s="4" t="s">
        <v>23</v>
      </c>
      <c r="C186" s="6">
        <v>1.925</v>
      </c>
      <c r="D186" s="6">
        <v>1.93</v>
      </c>
      <c r="E186" s="5">
        <f t="shared" si="2"/>
        <v>1.9275</v>
      </c>
    </row>
    <row r="187" spans="1:5">
      <c r="A187" t="s">
        <v>75</v>
      </c>
      <c r="B187" s="4" t="s">
        <v>23</v>
      </c>
      <c r="C187" s="6">
        <v>2.56</v>
      </c>
      <c r="D187" s="6">
        <v>2.57</v>
      </c>
      <c r="E187" s="5">
        <f t="shared" si="2"/>
        <v>2.5649999999999999</v>
      </c>
    </row>
    <row r="188" spans="1:5">
      <c r="A188" t="s">
        <v>76</v>
      </c>
      <c r="B188" s="4" t="s">
        <v>23</v>
      </c>
      <c r="C188" s="6">
        <v>3.16</v>
      </c>
      <c r="D188" s="6">
        <v>3.18</v>
      </c>
      <c r="E188" s="5">
        <f t="shared" si="2"/>
        <v>3.17</v>
      </c>
    </row>
    <row r="189" spans="1:5">
      <c r="A189" t="s">
        <v>77</v>
      </c>
      <c r="B189" s="4" t="s">
        <v>23</v>
      </c>
      <c r="C189" s="6">
        <v>3.83</v>
      </c>
      <c r="D189" s="6">
        <v>3.85</v>
      </c>
      <c r="E189" s="5">
        <f t="shared" si="2"/>
        <v>3.84</v>
      </c>
    </row>
    <row r="190" spans="1:5">
      <c r="A190" t="s">
        <v>78</v>
      </c>
      <c r="B190" s="4" t="s">
        <v>23</v>
      </c>
      <c r="C190" s="6">
        <v>7.4</v>
      </c>
      <c r="D190" s="6">
        <v>7.9</v>
      </c>
      <c r="E190" s="5">
        <f t="shared" si="2"/>
        <v>7.65</v>
      </c>
    </row>
    <row r="191" spans="1:5">
      <c r="E191" s="5"/>
    </row>
    <row r="192" spans="1:5">
      <c r="A192" t="s">
        <v>69</v>
      </c>
      <c r="B192" s="4" t="s">
        <v>24</v>
      </c>
      <c r="C192" s="6">
        <v>0.17249999999999999</v>
      </c>
      <c r="D192" s="6">
        <v>0.17349999999999999</v>
      </c>
      <c r="E192" s="5">
        <f t="shared" si="2"/>
        <v>0.17299999999999999</v>
      </c>
    </row>
    <row r="193" spans="1:5">
      <c r="A193" t="s">
        <v>71</v>
      </c>
      <c r="B193" s="4" t="s">
        <v>24</v>
      </c>
      <c r="C193" s="6">
        <v>0.33500000000000002</v>
      </c>
      <c r="D193" s="6">
        <v>0.33600000000000002</v>
      </c>
      <c r="E193" s="5">
        <f t="shared" si="2"/>
        <v>0.33550000000000002</v>
      </c>
    </row>
    <row r="194" spans="1:5">
      <c r="A194" t="s">
        <v>72</v>
      </c>
      <c r="B194" s="4" t="s">
        <v>24</v>
      </c>
      <c r="C194" s="6">
        <v>0.68</v>
      </c>
      <c r="D194" s="6">
        <v>0.68500000000000005</v>
      </c>
      <c r="E194" s="5">
        <f t="shared" si="2"/>
        <v>0.68250000000000011</v>
      </c>
    </row>
    <row r="195" spans="1:5">
      <c r="A195" t="s">
        <v>73</v>
      </c>
      <c r="B195" s="4" t="s">
        <v>24</v>
      </c>
      <c r="C195" s="6">
        <v>1.27</v>
      </c>
      <c r="D195" s="6">
        <v>1.28</v>
      </c>
      <c r="E195" s="5">
        <f t="shared" ref="E195:E258" si="3">AVERAGE(C195,D195)</f>
        <v>1.2749999999999999</v>
      </c>
    </row>
    <row r="196" spans="1:5">
      <c r="A196" t="s">
        <v>74</v>
      </c>
      <c r="B196" s="4" t="s">
        <v>24</v>
      </c>
      <c r="C196" s="6">
        <v>1.9350000000000001</v>
      </c>
      <c r="D196" s="6">
        <v>1.94</v>
      </c>
      <c r="E196" s="5">
        <f t="shared" si="3"/>
        <v>1.9375</v>
      </c>
    </row>
    <row r="197" spans="1:5">
      <c r="A197" t="s">
        <v>75</v>
      </c>
      <c r="B197" s="4" t="s">
        <v>24</v>
      </c>
      <c r="C197" s="6">
        <v>2.54</v>
      </c>
      <c r="D197" s="6">
        <v>2.5499999999999998</v>
      </c>
      <c r="E197" s="5">
        <f t="shared" si="3"/>
        <v>2.5449999999999999</v>
      </c>
    </row>
    <row r="198" spans="1:5">
      <c r="A198" t="s">
        <v>76</v>
      </c>
      <c r="B198" s="4" t="s">
        <v>24</v>
      </c>
      <c r="C198" s="6">
        <v>3.17</v>
      </c>
      <c r="D198" s="6">
        <v>3.19</v>
      </c>
      <c r="E198" s="5">
        <f t="shared" si="3"/>
        <v>3.1799999999999997</v>
      </c>
    </row>
    <row r="199" spans="1:5">
      <c r="A199" t="s">
        <v>77</v>
      </c>
      <c r="B199" s="4" t="s">
        <v>24</v>
      </c>
      <c r="C199" s="6">
        <v>3.82</v>
      </c>
      <c r="D199" s="6">
        <v>3.83</v>
      </c>
      <c r="E199" s="5">
        <f t="shared" si="3"/>
        <v>3.8250000000000002</v>
      </c>
    </row>
    <row r="200" spans="1:5">
      <c r="A200" t="s">
        <v>78</v>
      </c>
      <c r="B200" s="4" t="s">
        <v>24</v>
      </c>
      <c r="C200" s="6">
        <v>7.3</v>
      </c>
      <c r="D200" s="6">
        <v>7.8</v>
      </c>
      <c r="E200" s="5">
        <f t="shared" si="3"/>
        <v>7.55</v>
      </c>
    </row>
    <row r="201" spans="1:5">
      <c r="E201" s="5"/>
    </row>
    <row r="202" spans="1:5">
      <c r="A202" t="s">
        <v>69</v>
      </c>
      <c r="B202" s="4" t="s">
        <v>25</v>
      </c>
      <c r="C202" s="6">
        <v>0.16500000000000001</v>
      </c>
      <c r="D202" s="6">
        <v>0.17</v>
      </c>
      <c r="E202" s="5">
        <f t="shared" si="3"/>
        <v>0.16750000000000001</v>
      </c>
    </row>
    <row r="203" spans="1:5">
      <c r="A203" t="s">
        <v>71</v>
      </c>
      <c r="B203" s="4" t="s">
        <v>25</v>
      </c>
      <c r="C203" s="6">
        <v>0.32500000000000001</v>
      </c>
      <c r="D203" s="6">
        <v>0.33</v>
      </c>
      <c r="E203" s="5">
        <f t="shared" si="3"/>
        <v>0.32750000000000001</v>
      </c>
    </row>
    <row r="204" spans="1:5">
      <c r="A204" t="s">
        <v>72</v>
      </c>
      <c r="B204" s="4" t="s">
        <v>25</v>
      </c>
      <c r="C204" s="6">
        <v>0.63</v>
      </c>
      <c r="D204" s="6">
        <v>0.64</v>
      </c>
      <c r="E204" s="5">
        <f t="shared" si="3"/>
        <v>0.63500000000000001</v>
      </c>
    </row>
    <row r="205" spans="1:5">
      <c r="A205" t="s">
        <v>73</v>
      </c>
      <c r="B205" s="4" t="s">
        <v>25</v>
      </c>
      <c r="C205" s="6">
        <v>1.23</v>
      </c>
      <c r="D205" s="6">
        <v>1.24</v>
      </c>
      <c r="E205" s="5">
        <f t="shared" si="3"/>
        <v>1.2349999999999999</v>
      </c>
    </row>
    <row r="206" spans="1:5">
      <c r="A206" t="s">
        <v>74</v>
      </c>
      <c r="B206" s="4" t="s">
        <v>25</v>
      </c>
      <c r="C206" s="6">
        <v>1.87</v>
      </c>
      <c r="D206" s="6">
        <v>1.89</v>
      </c>
      <c r="E206" s="5">
        <f t="shared" si="3"/>
        <v>1.88</v>
      </c>
    </row>
    <row r="207" spans="1:5">
      <c r="A207" t="s">
        <v>75</v>
      </c>
      <c r="B207" s="4" t="s">
        <v>25</v>
      </c>
      <c r="C207" s="6">
        <v>2.5099999999999998</v>
      </c>
      <c r="D207" s="6">
        <v>2.5499999999999998</v>
      </c>
      <c r="E207" s="5">
        <f t="shared" si="3"/>
        <v>2.5299999999999998</v>
      </c>
    </row>
    <row r="208" spans="1:5">
      <c r="A208" t="s">
        <v>76</v>
      </c>
      <c r="B208" s="4" t="s">
        <v>25</v>
      </c>
      <c r="C208" s="6">
        <v>3.09</v>
      </c>
      <c r="D208" s="6">
        <v>3.12</v>
      </c>
      <c r="E208" s="5">
        <f t="shared" si="3"/>
        <v>3.105</v>
      </c>
    </row>
    <row r="209" spans="1:5">
      <c r="A209" t="s">
        <v>77</v>
      </c>
      <c r="B209" s="4" t="s">
        <v>25</v>
      </c>
      <c r="C209" s="6">
        <v>3.77</v>
      </c>
      <c r="D209" s="6">
        <v>3.8</v>
      </c>
      <c r="E209" s="5">
        <f t="shared" si="3"/>
        <v>3.7850000000000001</v>
      </c>
    </row>
    <row r="210" spans="1:5">
      <c r="A210" t="s">
        <v>78</v>
      </c>
      <c r="B210" s="4" t="s">
        <v>25</v>
      </c>
      <c r="C210" s="6">
        <v>7.1</v>
      </c>
      <c r="D210" s="6">
        <v>7.7</v>
      </c>
      <c r="E210" s="5">
        <f t="shared" si="3"/>
        <v>7.4</v>
      </c>
    </row>
    <row r="211" spans="1:5">
      <c r="B211" s="6"/>
      <c r="C211" s="6"/>
      <c r="E211" s="5"/>
    </row>
    <row r="212" spans="1:5">
      <c r="A212" t="s">
        <v>69</v>
      </c>
      <c r="B212" s="7">
        <v>41276</v>
      </c>
      <c r="C212" s="5">
        <v>0.17</v>
      </c>
      <c r="D212">
        <v>0.17249999999999999</v>
      </c>
      <c r="E212" s="5">
        <f t="shared" si="3"/>
        <v>0.17125000000000001</v>
      </c>
    </row>
    <row r="213" spans="1:5">
      <c r="A213" t="s">
        <v>71</v>
      </c>
      <c r="B213" s="7">
        <v>41276</v>
      </c>
      <c r="C213" s="5">
        <v>0.33</v>
      </c>
      <c r="D213" s="5">
        <v>0.33500000000000002</v>
      </c>
      <c r="E213" s="5">
        <f t="shared" si="3"/>
        <v>0.33250000000000002</v>
      </c>
    </row>
    <row r="214" spans="1:5">
      <c r="A214" t="s">
        <v>72</v>
      </c>
      <c r="B214" s="7">
        <v>41276</v>
      </c>
      <c r="C214" s="5">
        <v>0.65</v>
      </c>
      <c r="D214" s="5">
        <v>0.65500000000000003</v>
      </c>
      <c r="E214" s="5">
        <f t="shared" si="3"/>
        <v>0.65250000000000008</v>
      </c>
    </row>
    <row r="215" spans="1:5">
      <c r="A215" t="s">
        <v>73</v>
      </c>
      <c r="B215" s="7">
        <v>41276</v>
      </c>
      <c r="C215" s="5">
        <v>1.28</v>
      </c>
      <c r="D215" s="5">
        <v>1.29</v>
      </c>
      <c r="E215" s="5">
        <f t="shared" si="3"/>
        <v>1.2850000000000001</v>
      </c>
    </row>
    <row r="216" spans="1:5">
      <c r="A216" t="s">
        <v>74</v>
      </c>
      <c r="B216" s="7">
        <v>41276</v>
      </c>
      <c r="C216" s="5">
        <v>1.91</v>
      </c>
      <c r="D216" s="5">
        <v>1.92</v>
      </c>
      <c r="E216" s="5">
        <f t="shared" si="3"/>
        <v>1.915</v>
      </c>
    </row>
    <row r="217" spans="1:5">
      <c r="A217" t="s">
        <v>75</v>
      </c>
      <c r="B217" s="7">
        <v>41276</v>
      </c>
      <c r="C217" s="5">
        <v>2.56</v>
      </c>
      <c r="D217" s="5">
        <v>2.6</v>
      </c>
      <c r="E217" s="5">
        <f t="shared" si="3"/>
        <v>2.58</v>
      </c>
    </row>
    <row r="218" spans="1:5">
      <c r="A218" t="s">
        <v>76</v>
      </c>
      <c r="B218" s="7">
        <v>41276</v>
      </c>
      <c r="C218" s="5">
        <v>3.16</v>
      </c>
      <c r="D218" s="5">
        <v>3.18</v>
      </c>
      <c r="E218" s="5">
        <f t="shared" si="3"/>
        <v>3.17</v>
      </c>
    </row>
    <row r="219" spans="1:5">
      <c r="A219" t="s">
        <v>77</v>
      </c>
      <c r="B219" s="7">
        <v>41276</v>
      </c>
      <c r="C219" s="5">
        <v>3.81</v>
      </c>
      <c r="D219" s="5">
        <v>3.84</v>
      </c>
      <c r="E219" s="5">
        <f t="shared" si="3"/>
        <v>3.8250000000000002</v>
      </c>
    </row>
    <row r="220" spans="1:5">
      <c r="A220" t="s">
        <v>78</v>
      </c>
      <c r="B220" s="7">
        <v>41276</v>
      </c>
      <c r="C220" s="5">
        <v>7.3</v>
      </c>
      <c r="D220" s="5">
        <v>7.9</v>
      </c>
      <c r="E220" s="5">
        <f t="shared" si="3"/>
        <v>7.6</v>
      </c>
    </row>
    <row r="221" spans="1:5">
      <c r="B221" s="7"/>
      <c r="C221" s="5"/>
      <c r="D221" s="5"/>
      <c r="E221" s="5"/>
    </row>
    <row r="222" spans="1:5">
      <c r="A222" t="s">
        <v>69</v>
      </c>
      <c r="B222" s="7">
        <v>41366</v>
      </c>
      <c r="C222" s="5">
        <v>0.16500000000000001</v>
      </c>
      <c r="D222" s="5">
        <v>0.17</v>
      </c>
      <c r="E222" s="5">
        <f t="shared" si="3"/>
        <v>0.16750000000000001</v>
      </c>
    </row>
    <row r="223" spans="1:5">
      <c r="A223" t="s">
        <v>71</v>
      </c>
      <c r="B223" s="7">
        <v>41366</v>
      </c>
      <c r="C223" s="5">
        <v>0.34</v>
      </c>
      <c r="D223" s="5">
        <v>0.35</v>
      </c>
      <c r="E223" s="5">
        <f t="shared" si="3"/>
        <v>0.34499999999999997</v>
      </c>
    </row>
    <row r="224" spans="1:5">
      <c r="A224" t="s">
        <v>72</v>
      </c>
      <c r="B224" s="7">
        <v>41366</v>
      </c>
      <c r="C224" s="5">
        <v>0.63500000000000001</v>
      </c>
      <c r="D224" s="5">
        <v>0.64500000000000002</v>
      </c>
      <c r="E224" s="5">
        <f t="shared" si="3"/>
        <v>0.64</v>
      </c>
    </row>
    <row r="225" spans="1:5">
      <c r="A225" t="s">
        <v>73</v>
      </c>
      <c r="B225" s="7">
        <v>41366</v>
      </c>
      <c r="C225" s="5">
        <v>1.25</v>
      </c>
      <c r="D225" s="5">
        <v>1.26</v>
      </c>
      <c r="E225" s="5">
        <f t="shared" si="3"/>
        <v>1.2549999999999999</v>
      </c>
    </row>
    <row r="226" spans="1:5">
      <c r="A226" t="s">
        <v>74</v>
      </c>
      <c r="B226" s="7">
        <v>41366</v>
      </c>
      <c r="C226" s="5">
        <v>1.91</v>
      </c>
      <c r="D226" s="5">
        <v>1.92</v>
      </c>
      <c r="E226" s="5">
        <f t="shared" si="3"/>
        <v>1.915</v>
      </c>
    </row>
    <row r="227" spans="1:5">
      <c r="A227" t="s">
        <v>75</v>
      </c>
      <c r="B227" s="7">
        <v>41366</v>
      </c>
      <c r="C227" s="5">
        <v>2.52</v>
      </c>
      <c r="D227" s="5">
        <v>2.54</v>
      </c>
      <c r="E227" s="5">
        <f t="shared" si="3"/>
        <v>2.5300000000000002</v>
      </c>
    </row>
    <row r="228" spans="1:5">
      <c r="A228" t="s">
        <v>76</v>
      </c>
      <c r="B228" s="7">
        <v>41366</v>
      </c>
      <c r="C228" s="5">
        <v>3.12</v>
      </c>
      <c r="D228" s="5">
        <v>3.15</v>
      </c>
      <c r="E228" s="5">
        <f t="shared" si="3"/>
        <v>3.1349999999999998</v>
      </c>
    </row>
    <row r="229" spans="1:5">
      <c r="A229" t="s">
        <v>77</v>
      </c>
      <c r="B229" s="7">
        <v>41366</v>
      </c>
      <c r="C229" s="5">
        <v>3.8</v>
      </c>
      <c r="D229" s="5">
        <v>3.83</v>
      </c>
      <c r="E229" s="5">
        <f t="shared" si="3"/>
        <v>3.8149999999999999</v>
      </c>
    </row>
    <row r="230" spans="1:5">
      <c r="A230" t="s">
        <v>78</v>
      </c>
      <c r="B230" s="7">
        <v>41366</v>
      </c>
      <c r="C230" s="5">
        <v>7.2</v>
      </c>
      <c r="D230" s="5">
        <v>7.9</v>
      </c>
      <c r="E230" s="5">
        <f t="shared" si="3"/>
        <v>7.5500000000000007</v>
      </c>
    </row>
    <row r="231" spans="1:5">
      <c r="B231" s="7"/>
      <c r="C231" s="5"/>
      <c r="D231" s="5"/>
      <c r="E231" s="5"/>
    </row>
    <row r="232" spans="1:5">
      <c r="A232" t="s">
        <v>69</v>
      </c>
      <c r="B232" s="7">
        <v>41427</v>
      </c>
      <c r="C232" s="5">
        <v>0.16500000000000001</v>
      </c>
      <c r="D232" s="5">
        <v>0.17</v>
      </c>
      <c r="E232" s="5">
        <f t="shared" si="3"/>
        <v>0.16750000000000001</v>
      </c>
    </row>
    <row r="233" spans="1:5">
      <c r="A233" t="s">
        <v>71</v>
      </c>
      <c r="B233" s="7">
        <v>41427</v>
      </c>
      <c r="C233" s="5">
        <v>0.32500000000000001</v>
      </c>
      <c r="D233" s="5">
        <v>0.33500000000000002</v>
      </c>
      <c r="E233" s="5">
        <f t="shared" si="3"/>
        <v>0.33</v>
      </c>
    </row>
    <row r="234" spans="1:5">
      <c r="A234" t="s">
        <v>72</v>
      </c>
      <c r="B234" s="7">
        <v>41427</v>
      </c>
      <c r="C234" s="5">
        <v>0.64</v>
      </c>
      <c r="D234" s="5">
        <v>0.66</v>
      </c>
      <c r="E234" s="5">
        <f t="shared" si="3"/>
        <v>0.65</v>
      </c>
    </row>
    <row r="235" spans="1:5">
      <c r="A235" t="s">
        <v>73</v>
      </c>
      <c r="B235" s="7">
        <v>41427</v>
      </c>
      <c r="C235" s="5">
        <v>1.3</v>
      </c>
      <c r="D235" s="5">
        <v>1.32</v>
      </c>
      <c r="E235" s="5">
        <f t="shared" si="3"/>
        <v>1.31</v>
      </c>
    </row>
    <row r="236" spans="1:5">
      <c r="A236" t="s">
        <v>74</v>
      </c>
      <c r="B236" s="7">
        <v>41427</v>
      </c>
      <c r="C236" s="5">
        <v>1.89</v>
      </c>
      <c r="D236" s="5">
        <v>1.91</v>
      </c>
      <c r="E236" s="5">
        <f t="shared" si="3"/>
        <v>1.9</v>
      </c>
    </row>
    <row r="237" spans="1:5">
      <c r="A237" t="s">
        <v>75</v>
      </c>
      <c r="B237" s="7">
        <v>41427</v>
      </c>
      <c r="C237" s="5">
        <v>2.52</v>
      </c>
      <c r="D237" s="5">
        <v>2.5499999999999998</v>
      </c>
      <c r="E237" s="5">
        <f t="shared" si="3"/>
        <v>2.5350000000000001</v>
      </c>
    </row>
    <row r="238" spans="1:5">
      <c r="A238" t="s">
        <v>76</v>
      </c>
      <c r="B238" s="7">
        <v>41427</v>
      </c>
      <c r="C238" s="5">
        <v>3.17</v>
      </c>
      <c r="D238" s="5">
        <v>3.21</v>
      </c>
      <c r="E238" s="5">
        <f t="shared" si="3"/>
        <v>3.19</v>
      </c>
    </row>
    <row r="239" spans="1:5">
      <c r="A239" t="s">
        <v>77</v>
      </c>
      <c r="B239" s="7">
        <v>41427</v>
      </c>
      <c r="C239" s="5">
        <v>3.79</v>
      </c>
      <c r="D239" s="5">
        <v>3.81</v>
      </c>
      <c r="E239" s="5">
        <f t="shared" si="3"/>
        <v>3.8</v>
      </c>
    </row>
    <row r="240" spans="1:5">
      <c r="A240" t="s">
        <v>78</v>
      </c>
      <c r="B240" s="7">
        <v>41427</v>
      </c>
      <c r="C240" s="5">
        <v>7.3</v>
      </c>
      <c r="D240" s="5">
        <v>7.8</v>
      </c>
      <c r="E240" s="5">
        <f t="shared" si="3"/>
        <v>7.55</v>
      </c>
    </row>
    <row r="241" spans="1:5">
      <c r="B241" s="7"/>
      <c r="C241" s="5"/>
      <c r="D241" s="5"/>
      <c r="E241" s="5"/>
    </row>
    <row r="242" spans="1:5">
      <c r="A242" t="s">
        <v>69</v>
      </c>
      <c r="B242" s="7">
        <v>41457</v>
      </c>
      <c r="C242" s="5">
        <v>0.16750000000000001</v>
      </c>
      <c r="D242" s="5">
        <v>0.17</v>
      </c>
      <c r="E242" s="5">
        <f t="shared" si="3"/>
        <v>0.16875000000000001</v>
      </c>
    </row>
    <row r="243" spans="1:5">
      <c r="A243" t="s">
        <v>71</v>
      </c>
      <c r="B243" s="7">
        <v>41457</v>
      </c>
      <c r="C243" s="5">
        <v>0.32500000000000001</v>
      </c>
      <c r="D243" s="5">
        <v>0.33500000000000002</v>
      </c>
      <c r="E243" s="5">
        <f t="shared" si="3"/>
        <v>0.33</v>
      </c>
    </row>
    <row r="244" spans="1:5">
      <c r="A244" t="s">
        <v>72</v>
      </c>
      <c r="B244" s="7">
        <v>41457</v>
      </c>
      <c r="C244" s="5">
        <v>0.64500000000000002</v>
      </c>
      <c r="D244" s="5">
        <v>0.65500000000000003</v>
      </c>
      <c r="E244" s="5">
        <f t="shared" si="3"/>
        <v>0.65</v>
      </c>
    </row>
    <row r="245" spans="1:5">
      <c r="A245" t="s">
        <v>73</v>
      </c>
      <c r="B245" s="7">
        <v>41457</v>
      </c>
      <c r="C245" s="5">
        <v>1.29</v>
      </c>
      <c r="D245" s="5">
        <v>1.31</v>
      </c>
      <c r="E245" s="5">
        <f t="shared" si="3"/>
        <v>1.3</v>
      </c>
    </row>
    <row r="246" spans="1:5">
      <c r="A246" t="s">
        <v>74</v>
      </c>
      <c r="B246" s="7">
        <v>41457</v>
      </c>
      <c r="C246" s="5">
        <v>1.89</v>
      </c>
      <c r="D246" s="5">
        <v>1.91</v>
      </c>
      <c r="E246" s="5">
        <f t="shared" si="3"/>
        <v>1.9</v>
      </c>
    </row>
    <row r="247" spans="1:5">
      <c r="A247" t="s">
        <v>75</v>
      </c>
      <c r="B247" s="7">
        <v>41457</v>
      </c>
      <c r="C247" s="5">
        <v>2.5</v>
      </c>
      <c r="D247" s="5">
        <v>2.5499999999999998</v>
      </c>
      <c r="E247" s="5">
        <f t="shared" si="3"/>
        <v>2.5249999999999999</v>
      </c>
    </row>
    <row r="248" spans="1:5">
      <c r="A248" t="s">
        <v>76</v>
      </c>
      <c r="B248" s="7">
        <v>41457</v>
      </c>
      <c r="C248" s="5">
        <v>3.15</v>
      </c>
      <c r="D248" s="5">
        <v>3.2</v>
      </c>
      <c r="E248" s="5">
        <f t="shared" si="3"/>
        <v>3.1749999999999998</v>
      </c>
    </row>
    <row r="249" spans="1:5">
      <c r="A249" t="s">
        <v>77</v>
      </c>
      <c r="B249" s="7">
        <v>41457</v>
      </c>
      <c r="C249" s="5">
        <v>3.79</v>
      </c>
      <c r="D249" s="5">
        <v>3.81</v>
      </c>
      <c r="E249" s="5">
        <f t="shared" si="3"/>
        <v>3.8</v>
      </c>
    </row>
    <row r="250" spans="1:5">
      <c r="A250" t="s">
        <v>78</v>
      </c>
      <c r="B250" s="7">
        <v>41457</v>
      </c>
      <c r="C250" s="5">
        <v>7.3</v>
      </c>
      <c r="D250" s="5">
        <v>7.8</v>
      </c>
      <c r="E250" s="5">
        <f t="shared" si="3"/>
        <v>7.55</v>
      </c>
    </row>
    <row r="251" spans="1:5">
      <c r="B251" s="7"/>
      <c r="C251" s="5"/>
      <c r="D251" s="5"/>
      <c r="E251" s="5"/>
    </row>
    <row r="252" spans="1:5">
      <c r="A252" t="s">
        <v>69</v>
      </c>
      <c r="B252" s="7">
        <v>41488</v>
      </c>
      <c r="C252" s="5">
        <v>0.16500000000000001</v>
      </c>
      <c r="D252" s="5">
        <v>0.16900000000000001</v>
      </c>
      <c r="E252" s="5">
        <f t="shared" si="3"/>
        <v>0.16700000000000001</v>
      </c>
    </row>
    <row r="253" spans="1:5">
      <c r="A253" t="s">
        <v>71</v>
      </c>
      <c r="B253" s="7">
        <v>41488</v>
      </c>
      <c r="C253" s="5">
        <v>0.32500000000000001</v>
      </c>
      <c r="D253" s="5">
        <v>0.33500000000000002</v>
      </c>
      <c r="E253" s="5">
        <f t="shared" si="3"/>
        <v>0.33</v>
      </c>
    </row>
    <row r="254" spans="1:5">
      <c r="A254" t="s">
        <v>72</v>
      </c>
      <c r="B254" s="7">
        <v>41488</v>
      </c>
      <c r="C254" s="5">
        <v>0.64500000000000002</v>
      </c>
      <c r="D254" s="5">
        <v>0.65</v>
      </c>
      <c r="E254" s="5">
        <f t="shared" si="3"/>
        <v>0.64749999999999996</v>
      </c>
    </row>
    <row r="255" spans="1:5">
      <c r="A255" t="s">
        <v>73</v>
      </c>
      <c r="B255" s="7">
        <v>41488</v>
      </c>
      <c r="C255" s="5">
        <v>1.2749999999999999</v>
      </c>
      <c r="D255" s="5">
        <v>1.2849999999999999</v>
      </c>
      <c r="E255" s="5">
        <f t="shared" si="3"/>
        <v>1.2799999999999998</v>
      </c>
    </row>
    <row r="256" spans="1:5">
      <c r="A256" t="s">
        <v>74</v>
      </c>
      <c r="B256" s="7">
        <v>41488</v>
      </c>
      <c r="C256" s="5">
        <v>1.885</v>
      </c>
      <c r="D256" s="5">
        <v>1.895</v>
      </c>
      <c r="E256" s="5">
        <f t="shared" si="3"/>
        <v>1.8900000000000001</v>
      </c>
    </row>
    <row r="257" spans="1:5">
      <c r="A257" t="s">
        <v>75</v>
      </c>
      <c r="B257" s="7">
        <v>41488</v>
      </c>
      <c r="C257" s="5">
        <v>2.56</v>
      </c>
      <c r="D257" s="5">
        <v>2.58</v>
      </c>
      <c r="E257" s="5">
        <f t="shared" si="3"/>
        <v>2.5700000000000003</v>
      </c>
    </row>
    <row r="258" spans="1:5">
      <c r="A258" t="s">
        <v>76</v>
      </c>
      <c r="B258" s="7">
        <v>41488</v>
      </c>
      <c r="C258" s="5">
        <v>3.15</v>
      </c>
      <c r="D258" s="5">
        <v>3.18</v>
      </c>
      <c r="E258" s="5">
        <f t="shared" si="3"/>
        <v>3.165</v>
      </c>
    </row>
    <row r="259" spans="1:5">
      <c r="A259" t="s">
        <v>77</v>
      </c>
      <c r="B259" s="7">
        <v>41488</v>
      </c>
      <c r="C259" s="5">
        <v>3.78</v>
      </c>
      <c r="D259" s="5">
        <v>3.81</v>
      </c>
      <c r="E259" s="5">
        <f t="shared" ref="E259:E322" si="4">AVERAGE(C259,D259)</f>
        <v>3.7949999999999999</v>
      </c>
    </row>
    <row r="260" spans="1:5">
      <c r="A260" t="s">
        <v>78</v>
      </c>
      <c r="B260" s="7">
        <v>41488</v>
      </c>
      <c r="C260" s="5">
        <v>7.3</v>
      </c>
      <c r="D260" s="5">
        <v>7.7</v>
      </c>
      <c r="E260" s="5">
        <f t="shared" si="4"/>
        <v>7.5</v>
      </c>
    </row>
    <row r="261" spans="1:5">
      <c r="B261" s="7"/>
      <c r="C261" s="5"/>
      <c r="D261" s="5"/>
      <c r="E261" s="5"/>
    </row>
    <row r="262" spans="1:5">
      <c r="A262" t="s">
        <v>69</v>
      </c>
      <c r="B262" s="7">
        <v>41580</v>
      </c>
      <c r="C262" s="5">
        <v>0.185</v>
      </c>
      <c r="D262" s="5">
        <v>0.19</v>
      </c>
      <c r="E262" s="5">
        <f t="shared" si="4"/>
        <v>0.1875</v>
      </c>
    </row>
    <row r="263" spans="1:5">
      <c r="A263" t="s">
        <v>71</v>
      </c>
      <c r="B263" s="7">
        <v>41580</v>
      </c>
      <c r="C263" s="5">
        <v>0.32500000000000001</v>
      </c>
      <c r="D263" s="5">
        <v>0.33</v>
      </c>
      <c r="E263" s="5">
        <f t="shared" si="4"/>
        <v>0.32750000000000001</v>
      </c>
    </row>
    <row r="264" spans="1:5">
      <c r="A264" t="s">
        <v>72</v>
      </c>
      <c r="B264" s="7">
        <v>41580</v>
      </c>
      <c r="C264" s="5">
        <v>0.64</v>
      </c>
      <c r="D264" s="5">
        <v>0.65</v>
      </c>
      <c r="E264" s="5">
        <f t="shared" si="4"/>
        <v>0.64500000000000002</v>
      </c>
    </row>
    <row r="265" spans="1:5">
      <c r="A265" t="s">
        <v>73</v>
      </c>
      <c r="B265" s="7">
        <v>41580</v>
      </c>
      <c r="C265" s="5">
        <v>1.28</v>
      </c>
      <c r="D265" s="5">
        <v>1.29</v>
      </c>
      <c r="E265" s="5">
        <f t="shared" si="4"/>
        <v>1.2850000000000001</v>
      </c>
    </row>
    <row r="266" spans="1:5">
      <c r="A266" t="s">
        <v>74</v>
      </c>
      <c r="B266" s="7">
        <v>41580</v>
      </c>
      <c r="C266" s="5">
        <v>1.93</v>
      </c>
      <c r="D266" s="5">
        <v>1.95</v>
      </c>
      <c r="E266" s="5">
        <f t="shared" si="4"/>
        <v>1.94</v>
      </c>
    </row>
    <row r="267" spans="1:5">
      <c r="A267" t="s">
        <v>75</v>
      </c>
      <c r="B267" s="7">
        <v>41580</v>
      </c>
      <c r="C267" s="5">
        <v>2.5299999999999998</v>
      </c>
      <c r="D267" s="5">
        <v>2.56</v>
      </c>
      <c r="E267" s="5">
        <f t="shared" si="4"/>
        <v>2.5449999999999999</v>
      </c>
    </row>
    <row r="268" spans="1:5">
      <c r="A268" t="s">
        <v>76</v>
      </c>
      <c r="B268" s="7">
        <v>41580</v>
      </c>
      <c r="C268" s="5">
        <v>3.15</v>
      </c>
      <c r="D268" s="5">
        <v>3.2</v>
      </c>
      <c r="E268" s="5">
        <f t="shared" si="4"/>
        <v>3.1749999999999998</v>
      </c>
    </row>
    <row r="269" spans="1:5">
      <c r="A269" t="s">
        <v>77</v>
      </c>
      <c r="B269" s="7">
        <v>41580</v>
      </c>
      <c r="C269" s="5">
        <v>3.85</v>
      </c>
      <c r="D269" s="5">
        <v>3.88</v>
      </c>
      <c r="E269" s="5">
        <f t="shared" si="4"/>
        <v>3.8650000000000002</v>
      </c>
    </row>
    <row r="270" spans="1:5">
      <c r="A270" t="s">
        <v>78</v>
      </c>
      <c r="B270" s="7">
        <v>41580</v>
      </c>
      <c r="C270" s="5">
        <v>7.3</v>
      </c>
      <c r="D270" s="5">
        <v>7.8</v>
      </c>
      <c r="E270" s="5">
        <f t="shared" si="4"/>
        <v>7.55</v>
      </c>
    </row>
    <row r="271" spans="1:5">
      <c r="B271" s="7"/>
      <c r="C271" s="5"/>
      <c r="D271" s="5"/>
      <c r="E271" s="5"/>
    </row>
    <row r="272" spans="1:5">
      <c r="A272" t="s">
        <v>69</v>
      </c>
      <c r="B272" s="7">
        <v>41610</v>
      </c>
      <c r="C272" s="5">
        <v>0.17</v>
      </c>
      <c r="D272" s="5">
        <v>0.17499999999999999</v>
      </c>
      <c r="E272" s="5">
        <f t="shared" si="4"/>
        <v>0.17249999999999999</v>
      </c>
    </row>
    <row r="273" spans="1:5">
      <c r="A273" t="s">
        <v>71</v>
      </c>
      <c r="B273" s="7">
        <v>41610</v>
      </c>
      <c r="C273" s="5">
        <v>0.33</v>
      </c>
      <c r="D273" s="5">
        <v>0.34</v>
      </c>
      <c r="E273" s="5">
        <f t="shared" si="4"/>
        <v>0.33500000000000002</v>
      </c>
    </row>
    <row r="274" spans="1:5">
      <c r="A274" t="s">
        <v>72</v>
      </c>
      <c r="B274" s="7">
        <v>41610</v>
      </c>
      <c r="C274" s="5">
        <v>0.65</v>
      </c>
      <c r="D274" s="5">
        <v>0.66</v>
      </c>
      <c r="E274" s="5">
        <f t="shared" si="4"/>
        <v>0.65500000000000003</v>
      </c>
    </row>
    <row r="275" spans="1:5">
      <c r="A275" t="s">
        <v>73</v>
      </c>
      <c r="B275" s="7">
        <v>41610</v>
      </c>
      <c r="C275" s="5">
        <v>1.29</v>
      </c>
      <c r="D275" s="5">
        <v>1.3</v>
      </c>
      <c r="E275" s="5">
        <f t="shared" si="4"/>
        <v>1.2949999999999999</v>
      </c>
    </row>
    <row r="276" spans="1:5">
      <c r="A276" t="s">
        <v>74</v>
      </c>
      <c r="B276" s="7">
        <v>41610</v>
      </c>
      <c r="C276" s="5">
        <v>1.93</v>
      </c>
      <c r="D276" s="5">
        <v>1.94</v>
      </c>
      <c r="E276" s="5">
        <f t="shared" si="4"/>
        <v>1.9350000000000001</v>
      </c>
    </row>
    <row r="277" spans="1:5">
      <c r="A277" t="s">
        <v>75</v>
      </c>
      <c r="B277" s="7">
        <v>41610</v>
      </c>
      <c r="C277" s="5">
        <v>2.5499999999999998</v>
      </c>
      <c r="D277" s="5">
        <v>2.58</v>
      </c>
      <c r="E277" s="5">
        <f t="shared" si="4"/>
        <v>2.5649999999999999</v>
      </c>
    </row>
    <row r="278" spans="1:5">
      <c r="A278" t="s">
        <v>76</v>
      </c>
      <c r="B278" s="7">
        <v>41610</v>
      </c>
      <c r="C278" s="5">
        <v>3.2</v>
      </c>
      <c r="D278" s="5">
        <v>3.25</v>
      </c>
      <c r="E278" s="5">
        <f t="shared" si="4"/>
        <v>3.2250000000000001</v>
      </c>
    </row>
    <row r="279" spans="1:5">
      <c r="A279" t="s">
        <v>77</v>
      </c>
      <c r="B279" s="7">
        <v>41610</v>
      </c>
      <c r="C279" s="5">
        <v>3.85</v>
      </c>
      <c r="D279" s="5">
        <v>3.9</v>
      </c>
      <c r="E279" s="5">
        <f t="shared" si="4"/>
        <v>3.875</v>
      </c>
    </row>
    <row r="280" spans="1:5">
      <c r="A280" t="s">
        <v>78</v>
      </c>
      <c r="B280" s="7">
        <v>41610</v>
      </c>
      <c r="C280" s="5">
        <v>7.3</v>
      </c>
      <c r="D280" s="5">
        <v>7.7</v>
      </c>
      <c r="E280" s="5">
        <f t="shared" si="4"/>
        <v>7.5</v>
      </c>
    </row>
    <row r="281" spans="1:5">
      <c r="B281" s="8"/>
      <c r="C281" s="5"/>
      <c r="D281" s="5"/>
      <c r="E281" s="5"/>
    </row>
    <row r="282" spans="1:5">
      <c r="A282" t="s">
        <v>69</v>
      </c>
      <c r="B282" s="8" t="s">
        <v>44</v>
      </c>
      <c r="C282" s="5">
        <v>0.17</v>
      </c>
      <c r="D282" s="5">
        <v>0.17249999999999999</v>
      </c>
      <c r="E282" s="5">
        <f t="shared" si="4"/>
        <v>0.17125000000000001</v>
      </c>
    </row>
    <row r="283" spans="1:5">
      <c r="A283" t="s">
        <v>71</v>
      </c>
      <c r="B283" s="8" t="s">
        <v>44</v>
      </c>
      <c r="C283" s="5">
        <v>0.33</v>
      </c>
      <c r="D283" s="5">
        <v>0.33500000000000002</v>
      </c>
      <c r="E283" s="5">
        <f t="shared" si="4"/>
        <v>0.33250000000000002</v>
      </c>
    </row>
    <row r="284" spans="1:5">
      <c r="A284" t="s">
        <v>72</v>
      </c>
      <c r="B284" s="8" t="s">
        <v>44</v>
      </c>
      <c r="C284" s="5">
        <v>0.65</v>
      </c>
      <c r="D284" s="5">
        <v>0.65500000000000003</v>
      </c>
      <c r="E284" s="5">
        <f t="shared" si="4"/>
        <v>0.65250000000000008</v>
      </c>
    </row>
    <row r="285" spans="1:5">
      <c r="A285" t="s">
        <v>73</v>
      </c>
      <c r="B285" s="8" t="s">
        <v>44</v>
      </c>
      <c r="C285" s="5">
        <v>1.335</v>
      </c>
      <c r="D285" s="5">
        <v>1.345</v>
      </c>
      <c r="E285" s="5">
        <f t="shared" si="4"/>
        <v>1.3399999999999999</v>
      </c>
    </row>
    <row r="286" spans="1:5">
      <c r="A286" t="s">
        <v>74</v>
      </c>
      <c r="B286" s="8" t="s">
        <v>44</v>
      </c>
      <c r="C286" s="5">
        <v>1.92</v>
      </c>
      <c r="D286" s="5">
        <v>1.93</v>
      </c>
      <c r="E286" s="5">
        <f t="shared" si="4"/>
        <v>1.9249999999999998</v>
      </c>
    </row>
    <row r="287" spans="1:5">
      <c r="A287" t="s">
        <v>75</v>
      </c>
      <c r="B287" s="8" t="s">
        <v>44</v>
      </c>
      <c r="C287" s="5">
        <v>2.57</v>
      </c>
      <c r="D287" s="5">
        <v>2.58</v>
      </c>
      <c r="E287" s="5">
        <f t="shared" si="4"/>
        <v>2.5750000000000002</v>
      </c>
    </row>
    <row r="288" spans="1:5">
      <c r="A288" t="s">
        <v>76</v>
      </c>
      <c r="B288" s="8" t="s">
        <v>44</v>
      </c>
      <c r="C288" s="5">
        <v>3.22</v>
      </c>
      <c r="D288" s="5">
        <v>3.24</v>
      </c>
      <c r="E288" s="5">
        <f t="shared" si="4"/>
        <v>3.2300000000000004</v>
      </c>
    </row>
    <row r="289" spans="1:5">
      <c r="A289" t="s">
        <v>77</v>
      </c>
      <c r="B289" s="8" t="s">
        <v>44</v>
      </c>
      <c r="C289" s="5">
        <v>3.85</v>
      </c>
      <c r="D289" s="5">
        <v>3.88</v>
      </c>
      <c r="E289" s="5">
        <f t="shared" si="4"/>
        <v>3.8650000000000002</v>
      </c>
    </row>
    <row r="290" spans="1:5">
      <c r="A290" t="s">
        <v>78</v>
      </c>
      <c r="B290" s="8" t="s">
        <v>44</v>
      </c>
      <c r="C290" s="5">
        <v>7.4</v>
      </c>
      <c r="D290" s="5">
        <v>7.9</v>
      </c>
      <c r="E290" s="5">
        <f t="shared" si="4"/>
        <v>7.65</v>
      </c>
    </row>
    <row r="291" spans="1:5">
      <c r="B291" s="8"/>
      <c r="C291" s="5"/>
      <c r="D291" s="5"/>
      <c r="E291" s="5"/>
    </row>
    <row r="292" spans="1:5">
      <c r="A292" t="s">
        <v>69</v>
      </c>
      <c r="B292" s="8" t="s">
        <v>45</v>
      </c>
      <c r="C292" s="5">
        <v>0.16750000000000001</v>
      </c>
      <c r="D292" s="5">
        <v>0.17</v>
      </c>
      <c r="E292" s="5">
        <f t="shared" si="4"/>
        <v>0.16875000000000001</v>
      </c>
    </row>
    <row r="293" spans="1:5">
      <c r="A293" t="s">
        <v>71</v>
      </c>
      <c r="B293" s="8" t="s">
        <v>45</v>
      </c>
      <c r="C293" s="5">
        <v>0.32500000000000001</v>
      </c>
      <c r="D293" s="5">
        <v>0.33</v>
      </c>
      <c r="E293" s="5">
        <f t="shared" si="4"/>
        <v>0.32750000000000001</v>
      </c>
    </row>
    <row r="294" spans="1:5">
      <c r="A294" t="s">
        <v>72</v>
      </c>
      <c r="B294" s="8" t="s">
        <v>45</v>
      </c>
      <c r="C294" s="5">
        <v>0.65</v>
      </c>
      <c r="D294" s="5">
        <v>0.65500000000000003</v>
      </c>
      <c r="E294" s="5">
        <f t="shared" si="4"/>
        <v>0.65250000000000008</v>
      </c>
    </row>
    <row r="295" spans="1:5">
      <c r="A295" t="s">
        <v>73</v>
      </c>
      <c r="B295" s="8" t="s">
        <v>45</v>
      </c>
      <c r="C295" s="5">
        <v>1.32</v>
      </c>
      <c r="D295" s="5">
        <v>1.33</v>
      </c>
      <c r="E295" s="5">
        <f t="shared" si="4"/>
        <v>1.3250000000000002</v>
      </c>
    </row>
    <row r="296" spans="1:5">
      <c r="A296" t="s">
        <v>74</v>
      </c>
      <c r="B296" s="8" t="s">
        <v>45</v>
      </c>
      <c r="C296" s="5">
        <v>1.93</v>
      </c>
      <c r="D296" s="5">
        <v>1.94</v>
      </c>
      <c r="E296" s="5">
        <f t="shared" si="4"/>
        <v>1.9350000000000001</v>
      </c>
    </row>
    <row r="297" spans="1:5">
      <c r="A297" t="s">
        <v>75</v>
      </c>
      <c r="B297" s="8" t="s">
        <v>45</v>
      </c>
      <c r="C297" s="5">
        <v>2.59</v>
      </c>
      <c r="D297" s="5">
        <v>2.6</v>
      </c>
      <c r="E297" s="5">
        <f t="shared" si="4"/>
        <v>2.5949999999999998</v>
      </c>
    </row>
    <row r="298" spans="1:5">
      <c r="A298" t="s">
        <v>76</v>
      </c>
      <c r="B298" s="8" t="s">
        <v>45</v>
      </c>
      <c r="C298" s="5">
        <v>3.22</v>
      </c>
      <c r="D298" s="5">
        <v>3.24</v>
      </c>
      <c r="E298" s="5">
        <f t="shared" si="4"/>
        <v>3.2300000000000004</v>
      </c>
    </row>
    <row r="299" spans="1:5">
      <c r="A299" t="s">
        <v>77</v>
      </c>
      <c r="B299" s="8" t="s">
        <v>45</v>
      </c>
      <c r="C299" s="5">
        <v>3.92</v>
      </c>
      <c r="D299" s="5">
        <v>3.94</v>
      </c>
      <c r="E299" s="5">
        <f t="shared" si="4"/>
        <v>3.9299999999999997</v>
      </c>
    </row>
    <row r="300" spans="1:5">
      <c r="A300" t="s">
        <v>78</v>
      </c>
      <c r="B300" s="8" t="s">
        <v>45</v>
      </c>
      <c r="C300" s="5">
        <v>7.4</v>
      </c>
      <c r="D300" s="5">
        <v>8</v>
      </c>
      <c r="E300" s="5">
        <f t="shared" si="4"/>
        <v>7.7</v>
      </c>
    </row>
    <row r="301" spans="1:5">
      <c r="B301" s="8"/>
      <c r="C301" s="5"/>
      <c r="D301" s="5"/>
      <c r="E301" s="5"/>
    </row>
    <row r="302" spans="1:5">
      <c r="A302" t="s">
        <v>69</v>
      </c>
      <c r="B302" s="8" t="s">
        <v>46</v>
      </c>
      <c r="C302" s="5">
        <v>0.16250000000000001</v>
      </c>
      <c r="D302" s="5">
        <v>0.16750000000000001</v>
      </c>
      <c r="E302" s="5">
        <f t="shared" si="4"/>
        <v>0.16500000000000001</v>
      </c>
    </row>
    <row r="303" spans="1:5">
      <c r="A303" t="s">
        <v>71</v>
      </c>
      <c r="B303" s="8" t="s">
        <v>46</v>
      </c>
      <c r="C303" s="5">
        <v>0.32500000000000001</v>
      </c>
      <c r="D303" s="5">
        <v>0.33</v>
      </c>
      <c r="E303" s="5">
        <f t="shared" si="4"/>
        <v>0.32750000000000001</v>
      </c>
    </row>
    <row r="304" spans="1:5">
      <c r="A304" t="s">
        <v>72</v>
      </c>
      <c r="B304" s="8" t="s">
        <v>46</v>
      </c>
      <c r="C304" s="5">
        <v>0.64500000000000002</v>
      </c>
      <c r="D304" s="5">
        <v>0.65500000000000003</v>
      </c>
      <c r="E304" s="5">
        <f t="shared" si="4"/>
        <v>0.65</v>
      </c>
    </row>
    <row r="305" spans="1:5">
      <c r="A305" t="s">
        <v>73</v>
      </c>
      <c r="B305" s="8" t="s">
        <v>46</v>
      </c>
      <c r="C305" s="5">
        <v>1.3</v>
      </c>
      <c r="D305" s="5">
        <v>1.32</v>
      </c>
      <c r="E305" s="5">
        <f t="shared" si="4"/>
        <v>1.31</v>
      </c>
    </row>
    <row r="306" spans="1:5">
      <c r="A306" t="s">
        <v>74</v>
      </c>
      <c r="B306" s="8" t="s">
        <v>46</v>
      </c>
      <c r="C306" s="5">
        <v>1.93</v>
      </c>
      <c r="D306" s="5">
        <v>1.95</v>
      </c>
      <c r="E306" s="5">
        <f t="shared" si="4"/>
        <v>1.94</v>
      </c>
    </row>
    <row r="307" spans="1:5">
      <c r="A307" t="s">
        <v>75</v>
      </c>
      <c r="B307" s="8" t="s">
        <v>46</v>
      </c>
      <c r="C307" s="5">
        <v>2.65</v>
      </c>
      <c r="D307" s="5">
        <v>2.68</v>
      </c>
      <c r="E307" s="5">
        <f t="shared" si="4"/>
        <v>2.665</v>
      </c>
    </row>
    <row r="308" spans="1:5">
      <c r="A308" t="s">
        <v>76</v>
      </c>
      <c r="B308" s="8" t="s">
        <v>46</v>
      </c>
      <c r="C308" s="5">
        <v>3.25</v>
      </c>
      <c r="D308" s="5">
        <v>3.28</v>
      </c>
      <c r="E308" s="5">
        <f t="shared" si="4"/>
        <v>3.2649999999999997</v>
      </c>
    </row>
    <row r="309" spans="1:5">
      <c r="A309" t="s">
        <v>77</v>
      </c>
      <c r="B309" s="8" t="s">
        <v>46</v>
      </c>
      <c r="C309" s="5">
        <v>3.93</v>
      </c>
      <c r="D309" s="5">
        <v>3.97</v>
      </c>
      <c r="E309" s="5">
        <f t="shared" si="4"/>
        <v>3.95</v>
      </c>
    </row>
    <row r="310" spans="1:5">
      <c r="A310" t="s">
        <v>78</v>
      </c>
      <c r="B310" s="8" t="s">
        <v>46</v>
      </c>
      <c r="C310" s="5">
        <v>7.4</v>
      </c>
      <c r="D310" s="5">
        <v>8</v>
      </c>
      <c r="E310" s="5">
        <f t="shared" si="4"/>
        <v>7.7</v>
      </c>
    </row>
    <row r="311" spans="1:5">
      <c r="B311" s="8"/>
      <c r="C311" s="5"/>
      <c r="D311" s="5"/>
      <c r="E311" s="5"/>
    </row>
    <row r="312" spans="1:5">
      <c r="A312" t="s">
        <v>69</v>
      </c>
      <c r="B312" s="8" t="s">
        <v>47</v>
      </c>
      <c r="C312" s="5">
        <v>0.14000000000000001</v>
      </c>
      <c r="D312" s="5">
        <v>0.15</v>
      </c>
      <c r="E312" s="5">
        <f t="shared" si="4"/>
        <v>0.14500000000000002</v>
      </c>
    </row>
    <row r="313" spans="1:5">
      <c r="A313" t="s">
        <v>71</v>
      </c>
      <c r="B313" s="8" t="s">
        <v>47</v>
      </c>
      <c r="C313" s="5">
        <v>0.28000000000000003</v>
      </c>
      <c r="D313" s="5">
        <v>0.28999999999999998</v>
      </c>
      <c r="E313" s="5">
        <f t="shared" si="4"/>
        <v>0.28500000000000003</v>
      </c>
    </row>
    <row r="314" spans="1:5">
      <c r="A314" t="s">
        <v>72</v>
      </c>
      <c r="B314" s="8" t="s">
        <v>47</v>
      </c>
      <c r="C314" s="5">
        <v>0.6</v>
      </c>
      <c r="D314" s="5">
        <v>0.61</v>
      </c>
      <c r="E314" s="5">
        <f t="shared" si="4"/>
        <v>0.60499999999999998</v>
      </c>
    </row>
    <row r="315" spans="1:5">
      <c r="A315" t="s">
        <v>73</v>
      </c>
      <c r="B315" s="8" t="s">
        <v>47</v>
      </c>
      <c r="C315" s="5">
        <v>1.26</v>
      </c>
      <c r="D315" s="5">
        <v>1.28</v>
      </c>
      <c r="E315" s="5">
        <f t="shared" si="4"/>
        <v>1.27</v>
      </c>
    </row>
    <row r="316" spans="1:5">
      <c r="A316" t="s">
        <v>74</v>
      </c>
      <c r="B316" s="8" t="s">
        <v>47</v>
      </c>
      <c r="C316" s="5">
        <v>1.92</v>
      </c>
      <c r="D316" s="5">
        <v>1.94</v>
      </c>
      <c r="E316" s="5">
        <f t="shared" si="4"/>
        <v>1.93</v>
      </c>
    </row>
    <row r="317" spans="1:5">
      <c r="A317" t="s">
        <v>75</v>
      </c>
      <c r="B317" s="8" t="s">
        <v>47</v>
      </c>
      <c r="C317" s="5">
        <v>2.57</v>
      </c>
      <c r="D317" s="5">
        <v>2.6</v>
      </c>
      <c r="E317" s="5">
        <f t="shared" si="4"/>
        <v>2.585</v>
      </c>
    </row>
    <row r="318" spans="1:5">
      <c r="A318" t="s">
        <v>76</v>
      </c>
      <c r="B318" s="8" t="s">
        <v>47</v>
      </c>
      <c r="C318" s="5">
        <v>3.18</v>
      </c>
      <c r="D318" s="5">
        <v>3.22</v>
      </c>
      <c r="E318" s="5">
        <f t="shared" si="4"/>
        <v>3.2</v>
      </c>
    </row>
    <row r="319" spans="1:5">
      <c r="A319" t="s">
        <v>77</v>
      </c>
      <c r="B319" s="8" t="s">
        <v>47</v>
      </c>
      <c r="C319" s="5">
        <v>3.88</v>
      </c>
      <c r="D319" s="5">
        <v>3.93</v>
      </c>
      <c r="E319" s="5">
        <f t="shared" si="4"/>
        <v>3.9050000000000002</v>
      </c>
    </row>
    <row r="320" spans="1:5">
      <c r="A320" t="s">
        <v>78</v>
      </c>
      <c r="B320" s="8" t="s">
        <v>47</v>
      </c>
      <c r="C320" s="5">
        <v>7.3</v>
      </c>
      <c r="D320" s="5">
        <v>7.7</v>
      </c>
      <c r="E320" s="5">
        <f t="shared" si="4"/>
        <v>7.5</v>
      </c>
    </row>
    <row r="321" spans="1:5">
      <c r="B321" s="8"/>
      <c r="C321" s="5"/>
      <c r="D321" s="5"/>
      <c r="E321" s="5"/>
    </row>
    <row r="322" spans="1:5">
      <c r="A322" t="s">
        <v>69</v>
      </c>
      <c r="B322" s="8" t="s">
        <v>48</v>
      </c>
      <c r="C322" s="5">
        <v>0.14499999999999999</v>
      </c>
      <c r="D322" s="5">
        <v>0.155</v>
      </c>
      <c r="E322" s="5">
        <f t="shared" si="4"/>
        <v>0.15</v>
      </c>
    </row>
    <row r="323" spans="1:5">
      <c r="A323" t="s">
        <v>71</v>
      </c>
      <c r="B323" s="8" t="s">
        <v>48</v>
      </c>
      <c r="C323" s="5">
        <v>0.29499999999999998</v>
      </c>
      <c r="D323" s="5">
        <v>0.30499999999999999</v>
      </c>
      <c r="E323" s="5">
        <f t="shared" ref="E323:E386" si="5">AVERAGE(C323,D323)</f>
        <v>0.3</v>
      </c>
    </row>
    <row r="324" spans="1:5">
      <c r="A324" t="s">
        <v>72</v>
      </c>
      <c r="B324" s="8" t="s">
        <v>48</v>
      </c>
      <c r="C324" s="5">
        <v>0.61</v>
      </c>
      <c r="D324" s="5">
        <v>0.62</v>
      </c>
      <c r="E324" s="5">
        <f t="shared" si="5"/>
        <v>0.61499999999999999</v>
      </c>
    </row>
    <row r="325" spans="1:5">
      <c r="A325" t="s">
        <v>73</v>
      </c>
      <c r="B325" s="8" t="s">
        <v>48</v>
      </c>
      <c r="C325" s="5">
        <v>1.27</v>
      </c>
      <c r="D325" s="5">
        <v>1.31</v>
      </c>
      <c r="E325" s="5">
        <f t="shared" si="5"/>
        <v>1.29</v>
      </c>
    </row>
    <row r="326" spans="1:5">
      <c r="A326" t="s">
        <v>74</v>
      </c>
      <c r="B326" s="8" t="s">
        <v>48</v>
      </c>
      <c r="C326" s="5">
        <v>1.91</v>
      </c>
      <c r="D326" s="5">
        <v>1.93</v>
      </c>
      <c r="E326" s="5">
        <f t="shared" si="5"/>
        <v>1.92</v>
      </c>
    </row>
    <row r="327" spans="1:5">
      <c r="A327" t="s">
        <v>75</v>
      </c>
      <c r="B327" s="8" t="s">
        <v>48</v>
      </c>
      <c r="C327" s="5">
        <v>2.58</v>
      </c>
      <c r="D327" s="5">
        <v>2.63</v>
      </c>
      <c r="E327" s="5">
        <f t="shared" si="5"/>
        <v>2.605</v>
      </c>
    </row>
    <row r="328" spans="1:5">
      <c r="A328" t="s">
        <v>76</v>
      </c>
      <c r="B328" s="8" t="s">
        <v>48</v>
      </c>
      <c r="C328" s="5">
        <v>3.18</v>
      </c>
      <c r="D328" s="5">
        <v>3.25</v>
      </c>
      <c r="E328" s="5">
        <f t="shared" si="5"/>
        <v>3.2149999999999999</v>
      </c>
    </row>
    <row r="329" spans="1:5">
      <c r="A329" t="s">
        <v>77</v>
      </c>
      <c r="B329" s="8" t="s">
        <v>48</v>
      </c>
      <c r="C329" s="5">
        <v>3.9</v>
      </c>
      <c r="D329" s="5">
        <v>3.96</v>
      </c>
      <c r="E329" s="5">
        <f t="shared" si="5"/>
        <v>3.9299999999999997</v>
      </c>
    </row>
    <row r="330" spans="1:5">
      <c r="A330" t="s">
        <v>78</v>
      </c>
      <c r="B330" s="8" t="s">
        <v>48</v>
      </c>
      <c r="C330" s="5">
        <v>7.4</v>
      </c>
      <c r="D330" s="5">
        <v>7.9</v>
      </c>
      <c r="E330" s="5">
        <f t="shared" si="5"/>
        <v>7.65</v>
      </c>
    </row>
    <row r="331" spans="1:5">
      <c r="B331" s="8"/>
      <c r="C331" s="5"/>
      <c r="D331" s="5"/>
      <c r="E331" s="5"/>
    </row>
    <row r="332" spans="1:5">
      <c r="A332" t="s">
        <v>69</v>
      </c>
      <c r="B332" s="8" t="s">
        <v>49</v>
      </c>
      <c r="C332" s="5">
        <v>0.1575</v>
      </c>
      <c r="D332" s="5">
        <v>0.16250000000000001</v>
      </c>
      <c r="E332" s="5">
        <f t="shared" si="5"/>
        <v>0.16</v>
      </c>
    </row>
    <row r="333" spans="1:5">
      <c r="A333" t="s">
        <v>71</v>
      </c>
      <c r="B333" s="8" t="s">
        <v>49</v>
      </c>
      <c r="C333" s="5">
        <v>0.315</v>
      </c>
      <c r="D333" s="5">
        <v>0.32</v>
      </c>
      <c r="E333" s="5">
        <f t="shared" si="5"/>
        <v>0.3175</v>
      </c>
    </row>
    <row r="334" spans="1:5">
      <c r="A334" t="s">
        <v>72</v>
      </c>
      <c r="B334" s="8" t="s">
        <v>49</v>
      </c>
      <c r="C334" s="5">
        <v>0.63</v>
      </c>
      <c r="D334" s="5">
        <v>0.64</v>
      </c>
      <c r="E334" s="5">
        <f t="shared" si="5"/>
        <v>0.63500000000000001</v>
      </c>
    </row>
    <row r="335" spans="1:5">
      <c r="A335" t="s">
        <v>73</v>
      </c>
      <c r="B335" s="8" t="s">
        <v>49</v>
      </c>
      <c r="C335" s="5">
        <v>1.28</v>
      </c>
      <c r="D335" s="5">
        <v>1.31</v>
      </c>
      <c r="E335" s="5">
        <f t="shared" si="5"/>
        <v>1.2949999999999999</v>
      </c>
    </row>
    <row r="336" spans="1:5">
      <c r="A336" t="s">
        <v>74</v>
      </c>
      <c r="B336" s="8" t="s">
        <v>49</v>
      </c>
      <c r="C336" s="5">
        <v>1.94</v>
      </c>
      <c r="D336" s="5">
        <v>1.95</v>
      </c>
      <c r="E336" s="5">
        <f t="shared" si="5"/>
        <v>1.9449999999999998</v>
      </c>
    </row>
    <row r="337" spans="1:5">
      <c r="A337" t="s">
        <v>75</v>
      </c>
      <c r="B337" s="8" t="s">
        <v>49</v>
      </c>
      <c r="C337" s="5">
        <v>2.6</v>
      </c>
      <c r="D337" s="5">
        <v>2.62</v>
      </c>
      <c r="E337" s="5">
        <f t="shared" si="5"/>
        <v>2.6100000000000003</v>
      </c>
    </row>
    <row r="338" spans="1:5">
      <c r="A338" t="s">
        <v>76</v>
      </c>
      <c r="B338" s="8" t="s">
        <v>49</v>
      </c>
      <c r="C338" s="5">
        <v>3.24</v>
      </c>
      <c r="D338" s="5">
        <v>3.27</v>
      </c>
      <c r="E338" s="5">
        <f t="shared" si="5"/>
        <v>3.2549999999999999</v>
      </c>
    </row>
    <row r="339" spans="1:5">
      <c r="A339" t="s">
        <v>77</v>
      </c>
      <c r="B339" s="8" t="s">
        <v>49</v>
      </c>
      <c r="C339" s="5">
        <v>3.94</v>
      </c>
      <c r="D339" s="5">
        <v>3.96</v>
      </c>
      <c r="E339" s="5">
        <f t="shared" si="5"/>
        <v>3.95</v>
      </c>
    </row>
    <row r="340" spans="1:5">
      <c r="A340" t="s">
        <v>78</v>
      </c>
      <c r="B340" s="8" t="s">
        <v>49</v>
      </c>
      <c r="C340" s="5">
        <v>7.4</v>
      </c>
      <c r="D340" s="5">
        <v>8</v>
      </c>
      <c r="E340" s="5">
        <f t="shared" si="5"/>
        <v>7.7</v>
      </c>
    </row>
    <row r="341" spans="1:5">
      <c r="B341" s="8"/>
      <c r="C341" s="5"/>
      <c r="D341" s="5"/>
      <c r="E341" s="5"/>
    </row>
    <row r="342" spans="1:5">
      <c r="A342" t="s">
        <v>69</v>
      </c>
      <c r="B342" s="8" t="s">
        <v>50</v>
      </c>
      <c r="C342" s="5">
        <v>0.16500000000000001</v>
      </c>
      <c r="D342" s="5">
        <v>0.16750000000000001</v>
      </c>
      <c r="E342" s="5">
        <f t="shared" si="5"/>
        <v>0.16625000000000001</v>
      </c>
    </row>
    <row r="343" spans="1:5">
      <c r="A343" t="s">
        <v>71</v>
      </c>
      <c r="B343" s="8" t="s">
        <v>50</v>
      </c>
      <c r="C343" s="5">
        <v>0.32250000000000001</v>
      </c>
      <c r="D343" s="5">
        <v>0.32750000000000001</v>
      </c>
      <c r="E343" s="5">
        <f t="shared" si="5"/>
        <v>0.32500000000000001</v>
      </c>
    </row>
    <row r="344" spans="1:5">
      <c r="A344" t="s">
        <v>72</v>
      </c>
      <c r="B344" s="8" t="s">
        <v>50</v>
      </c>
      <c r="C344" s="5">
        <v>0.63500000000000001</v>
      </c>
      <c r="D344" s="5">
        <v>0.64</v>
      </c>
      <c r="E344" s="5">
        <f t="shared" si="5"/>
        <v>0.63749999999999996</v>
      </c>
    </row>
    <row r="345" spans="1:5">
      <c r="A345" t="s">
        <v>73</v>
      </c>
      <c r="B345" s="8" t="s">
        <v>50</v>
      </c>
      <c r="C345" s="5">
        <v>1.26</v>
      </c>
      <c r="D345" s="5">
        <v>1.29</v>
      </c>
      <c r="E345" s="5">
        <f t="shared" si="5"/>
        <v>1.2749999999999999</v>
      </c>
    </row>
    <row r="346" spans="1:5">
      <c r="A346" t="s">
        <v>74</v>
      </c>
      <c r="B346" s="8" t="s">
        <v>50</v>
      </c>
      <c r="C346" s="5">
        <v>1.94</v>
      </c>
      <c r="D346" s="5">
        <v>1.95</v>
      </c>
      <c r="E346" s="5">
        <f t="shared" si="5"/>
        <v>1.9449999999999998</v>
      </c>
    </row>
    <row r="347" spans="1:5">
      <c r="A347" t="s">
        <v>75</v>
      </c>
      <c r="B347" s="8" t="s">
        <v>50</v>
      </c>
      <c r="C347" s="5">
        <v>2.63</v>
      </c>
      <c r="D347" s="5">
        <v>2.66</v>
      </c>
      <c r="E347" s="5">
        <f t="shared" si="5"/>
        <v>2.645</v>
      </c>
    </row>
    <row r="348" spans="1:5">
      <c r="A348" t="s">
        <v>76</v>
      </c>
      <c r="B348" s="8" t="s">
        <v>50</v>
      </c>
      <c r="C348" s="5">
        <v>3.22</v>
      </c>
      <c r="D348" s="5">
        <v>3.25</v>
      </c>
      <c r="E348" s="5">
        <f t="shared" si="5"/>
        <v>3.2350000000000003</v>
      </c>
    </row>
    <row r="349" spans="1:5">
      <c r="A349" t="s">
        <v>77</v>
      </c>
      <c r="B349" s="8" t="s">
        <v>50</v>
      </c>
      <c r="C349" s="5">
        <v>3.93</v>
      </c>
      <c r="D349" s="5">
        <v>3.96</v>
      </c>
      <c r="E349" s="5">
        <f t="shared" si="5"/>
        <v>3.9450000000000003</v>
      </c>
    </row>
    <row r="350" spans="1:5">
      <c r="A350" t="s">
        <v>78</v>
      </c>
      <c r="B350" s="8" t="s">
        <v>50</v>
      </c>
      <c r="C350" s="5">
        <v>7.4</v>
      </c>
      <c r="D350" s="5">
        <v>8</v>
      </c>
      <c r="E350" s="5">
        <f t="shared" si="5"/>
        <v>7.7</v>
      </c>
    </row>
    <row r="351" spans="1:5">
      <c r="B351" s="8"/>
      <c r="C351" s="5"/>
      <c r="D351" s="5"/>
      <c r="E351" s="5"/>
    </row>
    <row r="352" spans="1:5">
      <c r="A352" t="s">
        <v>69</v>
      </c>
      <c r="B352" s="8" t="s">
        <v>51</v>
      </c>
      <c r="C352" s="5">
        <v>0.14499999999999999</v>
      </c>
      <c r="D352" s="5">
        <v>0.155</v>
      </c>
      <c r="E352" s="5">
        <f t="shared" si="5"/>
        <v>0.15</v>
      </c>
    </row>
    <row r="353" spans="1:5">
      <c r="A353" t="s">
        <v>71</v>
      </c>
      <c r="B353" s="8" t="s">
        <v>51</v>
      </c>
      <c r="C353" s="5">
        <v>0.3</v>
      </c>
      <c r="D353" s="5">
        <v>0.31</v>
      </c>
      <c r="E353" s="5">
        <f t="shared" si="5"/>
        <v>0.30499999999999999</v>
      </c>
    </row>
    <row r="354" spans="1:5">
      <c r="A354" t="s">
        <v>72</v>
      </c>
      <c r="B354" s="8" t="s">
        <v>51</v>
      </c>
      <c r="C354" s="5">
        <v>0.61</v>
      </c>
      <c r="D354" s="5">
        <v>0.63</v>
      </c>
      <c r="E354" s="5">
        <f t="shared" si="5"/>
        <v>0.62</v>
      </c>
    </row>
    <row r="355" spans="1:5">
      <c r="A355" t="s">
        <v>73</v>
      </c>
      <c r="B355" s="8" t="s">
        <v>51</v>
      </c>
      <c r="C355" s="5">
        <v>1.27</v>
      </c>
      <c r="D355" s="5">
        <v>1.29</v>
      </c>
      <c r="E355" s="5">
        <f t="shared" si="5"/>
        <v>1.28</v>
      </c>
    </row>
    <row r="356" spans="1:5">
      <c r="A356" t="s">
        <v>74</v>
      </c>
      <c r="B356" s="8" t="s">
        <v>51</v>
      </c>
      <c r="C356" s="5">
        <v>1.94</v>
      </c>
      <c r="D356" s="5">
        <v>1.98</v>
      </c>
      <c r="E356" s="5">
        <f t="shared" si="5"/>
        <v>1.96</v>
      </c>
    </row>
    <row r="357" spans="1:5">
      <c r="A357" t="s">
        <v>75</v>
      </c>
      <c r="B357" s="8" t="s">
        <v>51</v>
      </c>
      <c r="C357" s="5">
        <v>2.56</v>
      </c>
      <c r="D357" s="5">
        <v>2.59</v>
      </c>
      <c r="E357" s="5">
        <f t="shared" si="5"/>
        <v>2.5750000000000002</v>
      </c>
    </row>
    <row r="358" spans="1:5">
      <c r="A358" t="s">
        <v>76</v>
      </c>
      <c r="B358" s="8" t="s">
        <v>51</v>
      </c>
      <c r="C358" s="5">
        <v>3.2</v>
      </c>
      <c r="D358" s="5">
        <v>3.23</v>
      </c>
      <c r="E358" s="5">
        <f t="shared" si="5"/>
        <v>3.2149999999999999</v>
      </c>
    </row>
    <row r="359" spans="1:5">
      <c r="A359" t="s">
        <v>77</v>
      </c>
      <c r="B359" s="8" t="s">
        <v>51</v>
      </c>
      <c r="C359" s="5">
        <v>3.92</v>
      </c>
      <c r="D359" s="5">
        <v>3.96</v>
      </c>
      <c r="E359" s="5">
        <f t="shared" si="5"/>
        <v>3.94</v>
      </c>
    </row>
    <row r="360" spans="1:5">
      <c r="A360" t="s">
        <v>78</v>
      </c>
      <c r="B360" s="8" t="s">
        <v>51</v>
      </c>
      <c r="C360" s="5">
        <v>7.3</v>
      </c>
      <c r="D360" s="5">
        <v>7.9</v>
      </c>
      <c r="E360" s="5">
        <f t="shared" si="5"/>
        <v>7.6</v>
      </c>
    </row>
    <row r="361" spans="1:5">
      <c r="B361" s="8"/>
      <c r="C361" s="5"/>
      <c r="D361" s="5"/>
      <c r="E361" s="5"/>
    </row>
    <row r="362" spans="1:5">
      <c r="A362" t="s">
        <v>69</v>
      </c>
      <c r="B362" s="8" t="s">
        <v>52</v>
      </c>
      <c r="C362" s="5">
        <v>0.14499999999999999</v>
      </c>
      <c r="D362" s="5">
        <v>0.155</v>
      </c>
      <c r="E362" s="5">
        <f t="shared" si="5"/>
        <v>0.15</v>
      </c>
    </row>
    <row r="363" spans="1:5">
      <c r="A363" t="s">
        <v>71</v>
      </c>
      <c r="B363" s="8" t="s">
        <v>52</v>
      </c>
      <c r="C363" s="5">
        <v>0.30499999999999999</v>
      </c>
      <c r="D363" s="5">
        <v>0.31</v>
      </c>
      <c r="E363" s="5">
        <f t="shared" si="5"/>
        <v>0.3075</v>
      </c>
    </row>
    <row r="364" spans="1:5">
      <c r="A364" t="s">
        <v>72</v>
      </c>
      <c r="B364" s="8" t="s">
        <v>52</v>
      </c>
      <c r="C364" s="5">
        <v>0.6</v>
      </c>
      <c r="D364" s="5">
        <v>0.61</v>
      </c>
      <c r="E364" s="5">
        <f t="shared" si="5"/>
        <v>0.60499999999999998</v>
      </c>
    </row>
    <row r="365" spans="1:5">
      <c r="A365" t="s">
        <v>73</v>
      </c>
      <c r="B365" s="8" t="s">
        <v>52</v>
      </c>
      <c r="C365" s="5">
        <v>1.27</v>
      </c>
      <c r="D365" s="5">
        <v>1.29</v>
      </c>
      <c r="E365" s="5">
        <f t="shared" si="5"/>
        <v>1.28</v>
      </c>
    </row>
    <row r="366" spans="1:5">
      <c r="A366" t="s">
        <v>74</v>
      </c>
      <c r="B366" s="8" t="s">
        <v>52</v>
      </c>
      <c r="C366" s="5">
        <v>1.96</v>
      </c>
      <c r="D366" s="5">
        <v>1.98</v>
      </c>
      <c r="E366" s="5">
        <f t="shared" si="5"/>
        <v>1.97</v>
      </c>
    </row>
    <row r="367" spans="1:5">
      <c r="A367" t="s">
        <v>75</v>
      </c>
      <c r="B367" s="8" t="s">
        <v>52</v>
      </c>
      <c r="C367" s="5">
        <v>2.57</v>
      </c>
      <c r="D367" s="5">
        <v>2.6</v>
      </c>
      <c r="E367" s="5">
        <f t="shared" si="5"/>
        <v>2.585</v>
      </c>
    </row>
    <row r="368" spans="1:5">
      <c r="A368" t="s">
        <v>76</v>
      </c>
      <c r="B368" s="8" t="s">
        <v>52</v>
      </c>
      <c r="C368" s="5">
        <v>3.2</v>
      </c>
      <c r="D368" s="5">
        <v>3.25</v>
      </c>
      <c r="E368" s="5">
        <f t="shared" si="5"/>
        <v>3.2250000000000001</v>
      </c>
    </row>
    <row r="369" spans="1:5">
      <c r="A369" t="s">
        <v>77</v>
      </c>
      <c r="B369" s="8" t="s">
        <v>52</v>
      </c>
      <c r="C369" s="5">
        <v>3.9</v>
      </c>
      <c r="D369" s="5">
        <v>3.95</v>
      </c>
      <c r="E369" s="5">
        <f t="shared" si="5"/>
        <v>3.9249999999999998</v>
      </c>
    </row>
    <row r="370" spans="1:5">
      <c r="A370" t="s">
        <v>78</v>
      </c>
      <c r="B370" s="8" t="s">
        <v>52</v>
      </c>
      <c r="C370" s="5">
        <v>7.3</v>
      </c>
      <c r="D370" s="5">
        <v>7.9</v>
      </c>
      <c r="E370" s="5">
        <f t="shared" si="5"/>
        <v>7.6</v>
      </c>
    </row>
    <row r="371" spans="1:5">
      <c r="B371" s="8"/>
      <c r="C371" s="5"/>
      <c r="D371" s="5"/>
      <c r="E371" s="5"/>
    </row>
    <row r="372" spans="1:5">
      <c r="A372" t="s">
        <v>69</v>
      </c>
      <c r="B372" s="8" t="s">
        <v>53</v>
      </c>
      <c r="C372" s="5">
        <v>0.155</v>
      </c>
      <c r="D372" s="5">
        <v>0.16</v>
      </c>
      <c r="E372" s="5">
        <f t="shared" si="5"/>
        <v>0.1575</v>
      </c>
    </row>
    <row r="373" spans="1:5">
      <c r="A373" t="s">
        <v>71</v>
      </c>
      <c r="B373" s="8" t="s">
        <v>53</v>
      </c>
      <c r="C373" s="5">
        <v>0.30499999999999999</v>
      </c>
      <c r="D373" s="5">
        <v>0.315</v>
      </c>
      <c r="E373" s="5">
        <f t="shared" si="5"/>
        <v>0.31</v>
      </c>
    </row>
    <row r="374" spans="1:5">
      <c r="A374" t="s">
        <v>72</v>
      </c>
      <c r="B374" s="8" t="s">
        <v>53</v>
      </c>
      <c r="C374" s="5">
        <v>0.61499999999999999</v>
      </c>
      <c r="D374" s="5">
        <v>0.625</v>
      </c>
      <c r="E374" s="5">
        <f t="shared" si="5"/>
        <v>0.62</v>
      </c>
    </row>
    <row r="375" spans="1:5">
      <c r="A375" t="s">
        <v>73</v>
      </c>
      <c r="B375" s="8" t="s">
        <v>53</v>
      </c>
      <c r="C375" s="5">
        <v>1.27</v>
      </c>
      <c r="D375" s="5">
        <v>1.3</v>
      </c>
      <c r="E375" s="5">
        <f t="shared" si="5"/>
        <v>1.2850000000000001</v>
      </c>
    </row>
    <row r="376" spans="1:5">
      <c r="A376" t="s">
        <v>74</v>
      </c>
      <c r="B376" s="8" t="s">
        <v>53</v>
      </c>
      <c r="C376" s="5">
        <v>1.94</v>
      </c>
      <c r="D376" s="5">
        <v>1.95</v>
      </c>
      <c r="E376" s="5">
        <f t="shared" si="5"/>
        <v>1.9449999999999998</v>
      </c>
    </row>
    <row r="377" spans="1:5">
      <c r="A377" t="s">
        <v>75</v>
      </c>
      <c r="B377" s="8" t="s">
        <v>53</v>
      </c>
      <c r="C377" s="5">
        <v>2.58</v>
      </c>
      <c r="D377" s="5">
        <v>2.6</v>
      </c>
      <c r="E377" s="5">
        <f t="shared" si="5"/>
        <v>2.59</v>
      </c>
    </row>
    <row r="378" spans="1:5">
      <c r="A378" t="s">
        <v>76</v>
      </c>
      <c r="B378" s="8" t="s">
        <v>53</v>
      </c>
      <c r="C378" s="5">
        <v>3.25</v>
      </c>
      <c r="D378" s="5">
        <v>3.3</v>
      </c>
      <c r="E378" s="5">
        <f t="shared" si="5"/>
        <v>3.2749999999999999</v>
      </c>
    </row>
    <row r="379" spans="1:5">
      <c r="A379" t="s">
        <v>77</v>
      </c>
      <c r="B379" s="8" t="s">
        <v>53</v>
      </c>
      <c r="C379" s="5">
        <v>3.9</v>
      </c>
      <c r="D379" s="5">
        <v>3.93</v>
      </c>
      <c r="E379" s="5">
        <f t="shared" si="5"/>
        <v>3.915</v>
      </c>
    </row>
    <row r="380" spans="1:5">
      <c r="A380" t="s">
        <v>78</v>
      </c>
      <c r="B380" s="8" t="s">
        <v>53</v>
      </c>
      <c r="C380" s="5">
        <v>7.3</v>
      </c>
      <c r="D380" s="5">
        <v>7.9</v>
      </c>
      <c r="E380" s="5">
        <f t="shared" si="5"/>
        <v>7.6</v>
      </c>
    </row>
    <row r="381" spans="1:5">
      <c r="B381" s="8"/>
      <c r="C381" s="5"/>
      <c r="D381" s="5"/>
      <c r="E381" s="5"/>
    </row>
    <row r="382" spans="1:5">
      <c r="A382" t="s">
        <v>69</v>
      </c>
      <c r="B382" s="8" t="s">
        <v>54</v>
      </c>
      <c r="C382" s="5">
        <v>0.14499999999999999</v>
      </c>
      <c r="D382" s="5">
        <v>0.15</v>
      </c>
      <c r="E382" s="5">
        <f t="shared" si="5"/>
        <v>0.14749999999999999</v>
      </c>
    </row>
    <row r="383" spans="1:5">
      <c r="A383" t="s">
        <v>71</v>
      </c>
      <c r="B383" s="8" t="s">
        <v>54</v>
      </c>
      <c r="C383" s="5">
        <v>0.29499999999999998</v>
      </c>
      <c r="D383" s="5">
        <v>0.30499999999999999</v>
      </c>
      <c r="E383" s="5">
        <f t="shared" si="5"/>
        <v>0.3</v>
      </c>
    </row>
    <row r="384" spans="1:5">
      <c r="A384" t="s">
        <v>72</v>
      </c>
      <c r="B384" s="8" t="s">
        <v>54</v>
      </c>
      <c r="C384" s="5">
        <v>0.62</v>
      </c>
      <c r="D384" s="5">
        <v>0.63</v>
      </c>
      <c r="E384" s="5">
        <f t="shared" si="5"/>
        <v>0.625</v>
      </c>
    </row>
    <row r="385" spans="1:5">
      <c r="A385" t="s">
        <v>73</v>
      </c>
      <c r="B385" s="8" t="s">
        <v>54</v>
      </c>
      <c r="C385" s="5">
        <v>1.3</v>
      </c>
      <c r="D385" s="5">
        <v>1.31</v>
      </c>
      <c r="E385" s="5">
        <f t="shared" si="5"/>
        <v>1.3050000000000002</v>
      </c>
    </row>
    <row r="386" spans="1:5">
      <c r="A386" t="s">
        <v>74</v>
      </c>
      <c r="B386" s="8" t="s">
        <v>54</v>
      </c>
      <c r="C386" s="5">
        <v>1.96</v>
      </c>
      <c r="D386" s="5">
        <v>1.97</v>
      </c>
      <c r="E386" s="5">
        <f t="shared" si="5"/>
        <v>1.9649999999999999</v>
      </c>
    </row>
    <row r="387" spans="1:5">
      <c r="A387" t="s">
        <v>75</v>
      </c>
      <c r="B387" s="8" t="s">
        <v>54</v>
      </c>
      <c r="C387" s="5">
        <v>2.54</v>
      </c>
      <c r="D387" s="5">
        <v>2.57</v>
      </c>
      <c r="E387" s="5">
        <f t="shared" ref="E387:E450" si="6">AVERAGE(C387,D387)</f>
        <v>2.5549999999999997</v>
      </c>
    </row>
    <row r="388" spans="1:5">
      <c r="A388" t="s">
        <v>76</v>
      </c>
      <c r="B388" s="8" t="s">
        <v>54</v>
      </c>
      <c r="C388" s="5">
        <v>3.26</v>
      </c>
      <c r="D388" s="5">
        <v>3.29</v>
      </c>
      <c r="E388" s="5">
        <f t="shared" si="6"/>
        <v>3.2749999999999999</v>
      </c>
    </row>
    <row r="389" spans="1:5">
      <c r="A389" t="s">
        <v>77</v>
      </c>
      <c r="B389" s="8" t="s">
        <v>54</v>
      </c>
      <c r="C389" s="5">
        <v>3.94</v>
      </c>
      <c r="D389" s="5">
        <v>3.97</v>
      </c>
      <c r="E389" s="5">
        <f t="shared" si="6"/>
        <v>3.9550000000000001</v>
      </c>
    </row>
    <row r="390" spans="1:5">
      <c r="A390" t="s">
        <v>78</v>
      </c>
      <c r="B390" s="8" t="s">
        <v>54</v>
      </c>
      <c r="C390" s="5">
        <v>7.2</v>
      </c>
      <c r="D390" s="5">
        <v>7.8</v>
      </c>
      <c r="E390" s="5">
        <f t="shared" si="6"/>
        <v>7.5</v>
      </c>
    </row>
    <row r="391" spans="1:5">
      <c r="E391" s="5"/>
    </row>
    <row r="392" spans="1:5">
      <c r="A392" t="s">
        <v>69</v>
      </c>
      <c r="B392" s="4">
        <v>41277</v>
      </c>
      <c r="C392" s="6">
        <v>0.1</v>
      </c>
      <c r="D392" s="6">
        <v>0.12</v>
      </c>
      <c r="E392" s="5">
        <f t="shared" si="6"/>
        <v>0.11</v>
      </c>
    </row>
    <row r="393" spans="1:5">
      <c r="A393" t="s">
        <v>71</v>
      </c>
      <c r="B393" s="4">
        <v>41277</v>
      </c>
      <c r="C393" s="6">
        <v>0.25</v>
      </c>
      <c r="D393" s="6">
        <v>0.28000000000000003</v>
      </c>
      <c r="E393" s="5">
        <f t="shared" si="6"/>
        <v>0.26500000000000001</v>
      </c>
    </row>
    <row r="394" spans="1:5">
      <c r="A394" t="s">
        <v>72</v>
      </c>
      <c r="B394" s="4">
        <v>41277</v>
      </c>
      <c r="C394" s="6">
        <v>0.62</v>
      </c>
      <c r="D394" s="6">
        <v>0.64</v>
      </c>
      <c r="E394" s="5">
        <f t="shared" si="6"/>
        <v>0.63</v>
      </c>
    </row>
    <row r="395" spans="1:5">
      <c r="A395" t="s">
        <v>73</v>
      </c>
      <c r="B395" s="4">
        <v>41277</v>
      </c>
      <c r="C395" s="6">
        <v>1.25</v>
      </c>
      <c r="D395" s="6">
        <v>1.28</v>
      </c>
      <c r="E395" s="5">
        <f t="shared" si="6"/>
        <v>1.2650000000000001</v>
      </c>
    </row>
    <row r="396" spans="1:5">
      <c r="A396" t="s">
        <v>74</v>
      </c>
      <c r="B396" s="4">
        <v>41277</v>
      </c>
      <c r="C396" s="6">
        <v>1.96</v>
      </c>
      <c r="D396" s="6">
        <v>1.98</v>
      </c>
      <c r="E396" s="5">
        <f t="shared" si="6"/>
        <v>1.97</v>
      </c>
    </row>
    <row r="397" spans="1:5">
      <c r="A397" t="s">
        <v>75</v>
      </c>
      <c r="B397" s="4">
        <v>41277</v>
      </c>
      <c r="C397" s="6">
        <v>2.5499999999999998</v>
      </c>
      <c r="D397" s="6">
        <v>2.58</v>
      </c>
      <c r="E397" s="5">
        <f t="shared" si="6"/>
        <v>2.5649999999999999</v>
      </c>
    </row>
    <row r="398" spans="1:5">
      <c r="A398" t="s">
        <v>76</v>
      </c>
      <c r="B398" s="4">
        <v>41277</v>
      </c>
      <c r="C398" s="6">
        <v>3.25</v>
      </c>
      <c r="D398" s="6">
        <v>3.28</v>
      </c>
      <c r="E398" s="5">
        <f t="shared" si="6"/>
        <v>3.2649999999999997</v>
      </c>
    </row>
    <row r="399" spans="1:5">
      <c r="A399" t="s">
        <v>77</v>
      </c>
      <c r="B399" s="4">
        <v>41277</v>
      </c>
      <c r="C399" s="6">
        <v>3.95</v>
      </c>
      <c r="D399" s="6">
        <v>3.98</v>
      </c>
      <c r="E399" s="5">
        <f t="shared" si="6"/>
        <v>3.9649999999999999</v>
      </c>
    </row>
    <row r="400" spans="1:5">
      <c r="A400" t="s">
        <v>78</v>
      </c>
      <c r="B400" s="4">
        <v>41277</v>
      </c>
      <c r="C400" s="6">
        <v>7.2</v>
      </c>
      <c r="D400" s="6">
        <v>7.7</v>
      </c>
      <c r="E400" s="5">
        <f t="shared" si="6"/>
        <v>7.45</v>
      </c>
    </row>
    <row r="401" spans="1:5">
      <c r="E401" s="5"/>
    </row>
    <row r="402" spans="1:5">
      <c r="A402" t="s">
        <v>69</v>
      </c>
      <c r="B402" s="4">
        <v>41367</v>
      </c>
      <c r="C402" s="6">
        <v>0.155</v>
      </c>
      <c r="D402" s="6">
        <v>0.16</v>
      </c>
      <c r="E402" s="5">
        <f t="shared" si="6"/>
        <v>0.1575</v>
      </c>
    </row>
    <row r="403" spans="1:5">
      <c r="A403" t="s">
        <v>71</v>
      </c>
      <c r="B403" s="4">
        <v>41367</v>
      </c>
      <c r="C403" s="6">
        <v>0.3</v>
      </c>
      <c r="D403" s="6">
        <v>0.31</v>
      </c>
      <c r="E403" s="5">
        <f t="shared" si="6"/>
        <v>0.30499999999999999</v>
      </c>
    </row>
    <row r="404" spans="1:5">
      <c r="A404" t="s">
        <v>72</v>
      </c>
      <c r="B404" s="4">
        <v>41367</v>
      </c>
      <c r="C404" s="6">
        <v>0.65</v>
      </c>
      <c r="D404" s="6">
        <v>0.67</v>
      </c>
      <c r="E404" s="5">
        <f t="shared" si="6"/>
        <v>0.66</v>
      </c>
    </row>
    <row r="405" spans="1:5">
      <c r="A405" t="s">
        <v>73</v>
      </c>
      <c r="B405" s="4">
        <v>41367</v>
      </c>
      <c r="C405" s="6">
        <v>1.32</v>
      </c>
      <c r="D405" s="6">
        <v>1.34</v>
      </c>
      <c r="E405" s="5">
        <f t="shared" si="6"/>
        <v>1.33</v>
      </c>
    </row>
    <row r="406" spans="1:5">
      <c r="A406" t="s">
        <v>74</v>
      </c>
      <c r="B406" s="4">
        <v>41367</v>
      </c>
      <c r="C406" s="6">
        <v>1.95</v>
      </c>
      <c r="D406" s="6">
        <v>1.97</v>
      </c>
      <c r="E406" s="5">
        <f t="shared" si="6"/>
        <v>1.96</v>
      </c>
    </row>
    <row r="407" spans="1:5">
      <c r="A407" t="s">
        <v>75</v>
      </c>
      <c r="B407" s="4">
        <v>41367</v>
      </c>
      <c r="C407" s="6">
        <v>2.62</v>
      </c>
      <c r="D407" s="6">
        <v>2.64</v>
      </c>
      <c r="E407" s="5">
        <f t="shared" si="6"/>
        <v>2.63</v>
      </c>
    </row>
    <row r="408" spans="1:5">
      <c r="A408" t="s">
        <v>76</v>
      </c>
      <c r="B408" s="4">
        <v>41367</v>
      </c>
      <c r="C408" s="6">
        <v>3.3</v>
      </c>
      <c r="D408" s="6">
        <v>3.32</v>
      </c>
      <c r="E408" s="5">
        <f t="shared" si="6"/>
        <v>3.3099999999999996</v>
      </c>
    </row>
    <row r="409" spans="1:5">
      <c r="A409" t="s">
        <v>77</v>
      </c>
      <c r="B409" s="4">
        <v>41367</v>
      </c>
      <c r="C409" s="6">
        <v>3.95</v>
      </c>
      <c r="D409" s="6">
        <v>3.97</v>
      </c>
      <c r="E409" s="5">
        <f t="shared" si="6"/>
        <v>3.96</v>
      </c>
    </row>
    <row r="410" spans="1:5">
      <c r="A410" t="s">
        <v>78</v>
      </c>
      <c r="B410" s="4">
        <v>41367</v>
      </c>
      <c r="C410" s="6">
        <v>7.3</v>
      </c>
      <c r="D410" s="6">
        <v>7.8</v>
      </c>
      <c r="E410" s="5">
        <f t="shared" si="6"/>
        <v>7.55</v>
      </c>
    </row>
    <row r="411" spans="1:5">
      <c r="E411" s="5"/>
    </row>
    <row r="412" spans="1:5">
      <c r="A412" t="s">
        <v>69</v>
      </c>
      <c r="B412" s="4">
        <v>41397</v>
      </c>
      <c r="C412" s="6">
        <v>0.13500000000000001</v>
      </c>
      <c r="D412" s="6">
        <v>0.14000000000000001</v>
      </c>
      <c r="E412" s="5">
        <f t="shared" si="6"/>
        <v>0.13750000000000001</v>
      </c>
    </row>
    <row r="413" spans="1:5">
      <c r="A413" t="s">
        <v>71</v>
      </c>
      <c r="B413" s="4">
        <v>41397</v>
      </c>
      <c r="C413" s="6">
        <v>0.28000000000000003</v>
      </c>
      <c r="D413" s="6">
        <v>0.28999999999999998</v>
      </c>
      <c r="E413" s="5">
        <f t="shared" si="6"/>
        <v>0.28500000000000003</v>
      </c>
    </row>
    <row r="414" spans="1:5">
      <c r="A414" t="s">
        <v>72</v>
      </c>
      <c r="B414" s="4">
        <v>41397</v>
      </c>
      <c r="C414" s="6">
        <v>0.63</v>
      </c>
      <c r="D414" s="6">
        <v>0.64</v>
      </c>
      <c r="E414" s="5">
        <f t="shared" si="6"/>
        <v>0.63500000000000001</v>
      </c>
    </row>
    <row r="415" spans="1:5">
      <c r="A415" t="s">
        <v>73</v>
      </c>
      <c r="B415" s="4">
        <v>41397</v>
      </c>
      <c r="C415" s="6">
        <v>1.29</v>
      </c>
      <c r="D415" s="6">
        <v>1.31</v>
      </c>
      <c r="E415" s="5">
        <f t="shared" si="6"/>
        <v>1.3</v>
      </c>
    </row>
    <row r="416" spans="1:5">
      <c r="A416" t="s">
        <v>74</v>
      </c>
      <c r="B416" s="4">
        <v>41397</v>
      </c>
      <c r="C416" s="6">
        <v>1.93</v>
      </c>
      <c r="D416" s="6">
        <v>1.94</v>
      </c>
      <c r="E416" s="5">
        <f t="shared" si="6"/>
        <v>1.9350000000000001</v>
      </c>
    </row>
    <row r="417" spans="1:5">
      <c r="A417" t="s">
        <v>75</v>
      </c>
      <c r="B417" s="4">
        <v>41397</v>
      </c>
      <c r="C417" s="6">
        <v>2.58</v>
      </c>
      <c r="D417" s="6">
        <v>2.61</v>
      </c>
      <c r="E417" s="5">
        <f t="shared" si="6"/>
        <v>2.5949999999999998</v>
      </c>
    </row>
    <row r="418" spans="1:5">
      <c r="A418" t="s">
        <v>76</v>
      </c>
      <c r="B418" s="4">
        <v>41397</v>
      </c>
      <c r="C418" s="6">
        <v>3.23</v>
      </c>
      <c r="D418" s="6">
        <v>3.26</v>
      </c>
      <c r="E418" s="5">
        <f t="shared" si="6"/>
        <v>3.2450000000000001</v>
      </c>
    </row>
    <row r="419" spans="1:5">
      <c r="A419" t="s">
        <v>77</v>
      </c>
      <c r="B419" s="4">
        <v>41397</v>
      </c>
      <c r="C419" s="6">
        <v>3.92</v>
      </c>
      <c r="D419" s="6">
        <v>3.94</v>
      </c>
      <c r="E419" s="5">
        <f t="shared" si="6"/>
        <v>3.9299999999999997</v>
      </c>
    </row>
    <row r="420" spans="1:5">
      <c r="A420" t="s">
        <v>78</v>
      </c>
      <c r="B420" s="4">
        <v>41397</v>
      </c>
      <c r="C420" s="6">
        <v>7.3</v>
      </c>
      <c r="D420" s="6">
        <v>7.5</v>
      </c>
      <c r="E420" s="5">
        <f t="shared" si="6"/>
        <v>7.4</v>
      </c>
    </row>
    <row r="421" spans="1:5">
      <c r="E421" s="5"/>
    </row>
    <row r="422" spans="1:5">
      <c r="A422" t="s">
        <v>69</v>
      </c>
      <c r="B422" s="4">
        <v>41428</v>
      </c>
      <c r="C422" s="6">
        <v>0.14000000000000001</v>
      </c>
      <c r="D422" s="6">
        <v>0.14499999999999999</v>
      </c>
      <c r="E422" s="5">
        <f t="shared" si="6"/>
        <v>0.14250000000000002</v>
      </c>
    </row>
    <row r="423" spans="1:5">
      <c r="A423" t="s">
        <v>71</v>
      </c>
      <c r="B423" s="4">
        <v>41428</v>
      </c>
      <c r="C423" s="6">
        <v>0.28999999999999998</v>
      </c>
      <c r="D423" s="6">
        <v>0.3</v>
      </c>
      <c r="E423" s="5">
        <f t="shared" si="6"/>
        <v>0.29499999999999998</v>
      </c>
    </row>
    <row r="424" spans="1:5">
      <c r="A424" t="s">
        <v>72</v>
      </c>
      <c r="B424" s="4">
        <v>41428</v>
      </c>
      <c r="C424" s="6">
        <v>0.68</v>
      </c>
      <c r="D424" s="6">
        <v>0.69</v>
      </c>
      <c r="E424" s="5">
        <f t="shared" si="6"/>
        <v>0.68500000000000005</v>
      </c>
    </row>
    <row r="425" spans="1:5">
      <c r="A425" t="s">
        <v>73</v>
      </c>
      <c r="B425" s="4">
        <v>41428</v>
      </c>
      <c r="C425" s="6">
        <v>1.29</v>
      </c>
      <c r="D425" s="6">
        <v>1.3</v>
      </c>
      <c r="E425" s="5">
        <f t="shared" si="6"/>
        <v>1.2949999999999999</v>
      </c>
    </row>
    <row r="426" spans="1:5">
      <c r="A426" t="s">
        <v>74</v>
      </c>
      <c r="B426" s="4">
        <v>41428</v>
      </c>
      <c r="C426" s="6">
        <v>1.95</v>
      </c>
      <c r="D426" s="6">
        <v>1.9550000000000001</v>
      </c>
      <c r="E426" s="5">
        <f t="shared" si="6"/>
        <v>1.9525000000000001</v>
      </c>
    </row>
    <row r="427" spans="1:5">
      <c r="A427" t="s">
        <v>75</v>
      </c>
      <c r="B427" s="4">
        <v>41428</v>
      </c>
      <c r="C427" s="6">
        <v>2.64</v>
      </c>
      <c r="D427" s="6">
        <v>2.66</v>
      </c>
      <c r="E427" s="5">
        <f t="shared" si="6"/>
        <v>2.6500000000000004</v>
      </c>
    </row>
    <row r="428" spans="1:5">
      <c r="A428" t="s">
        <v>76</v>
      </c>
      <c r="B428" s="4">
        <v>41428</v>
      </c>
      <c r="C428" s="6">
        <v>3.25</v>
      </c>
      <c r="D428" s="6">
        <v>3.27</v>
      </c>
      <c r="E428" s="5">
        <f t="shared" si="6"/>
        <v>3.26</v>
      </c>
    </row>
    <row r="429" spans="1:5">
      <c r="A429" t="s">
        <v>77</v>
      </c>
      <c r="B429" s="4">
        <v>41428</v>
      </c>
      <c r="C429" s="6">
        <v>3.92</v>
      </c>
      <c r="D429" s="6">
        <v>3.95</v>
      </c>
      <c r="E429" s="5">
        <f t="shared" si="6"/>
        <v>3.9350000000000001</v>
      </c>
    </row>
    <row r="430" spans="1:5">
      <c r="A430" t="s">
        <v>78</v>
      </c>
      <c r="B430" s="4">
        <v>41428</v>
      </c>
      <c r="C430" s="6">
        <v>7.4</v>
      </c>
      <c r="D430" s="6">
        <v>7.7</v>
      </c>
      <c r="E430" s="5">
        <f t="shared" si="6"/>
        <v>7.5500000000000007</v>
      </c>
    </row>
    <row r="431" spans="1:5">
      <c r="E431" s="5"/>
    </row>
    <row r="432" spans="1:5">
      <c r="A432" t="s">
        <v>69</v>
      </c>
      <c r="B432" s="4">
        <v>41458</v>
      </c>
      <c r="C432" s="6">
        <v>0.13</v>
      </c>
      <c r="D432" s="6">
        <v>0.14000000000000001</v>
      </c>
      <c r="E432" s="5">
        <f t="shared" si="6"/>
        <v>0.13500000000000001</v>
      </c>
    </row>
    <row r="433" spans="1:5">
      <c r="A433" t="s">
        <v>71</v>
      </c>
      <c r="B433" s="4">
        <v>41458</v>
      </c>
      <c r="C433" s="6">
        <v>0.27</v>
      </c>
      <c r="D433" s="6">
        <v>0.28000000000000003</v>
      </c>
      <c r="E433" s="5">
        <f t="shared" si="6"/>
        <v>0.27500000000000002</v>
      </c>
    </row>
    <row r="434" spans="1:5">
      <c r="A434" t="s">
        <v>72</v>
      </c>
      <c r="B434" s="4">
        <v>41458</v>
      </c>
      <c r="C434" s="6">
        <v>0.63</v>
      </c>
      <c r="D434" s="6">
        <v>0.65</v>
      </c>
      <c r="E434" s="5">
        <f t="shared" si="6"/>
        <v>0.64</v>
      </c>
    </row>
    <row r="435" spans="1:5">
      <c r="A435" t="s">
        <v>73</v>
      </c>
      <c r="B435" s="4">
        <v>41458</v>
      </c>
      <c r="C435" s="6">
        <v>1.27</v>
      </c>
      <c r="D435" s="6">
        <v>1.28</v>
      </c>
      <c r="E435" s="5">
        <f t="shared" si="6"/>
        <v>1.2749999999999999</v>
      </c>
    </row>
    <row r="436" spans="1:5">
      <c r="A436" t="s">
        <v>74</v>
      </c>
      <c r="B436" s="4">
        <v>41458</v>
      </c>
      <c r="C436" s="6">
        <v>1.92</v>
      </c>
      <c r="D436" s="6">
        <v>1.94</v>
      </c>
      <c r="E436" s="5">
        <f t="shared" si="6"/>
        <v>1.93</v>
      </c>
    </row>
    <row r="437" spans="1:5">
      <c r="A437" t="s">
        <v>75</v>
      </c>
      <c r="B437" s="4">
        <v>41458</v>
      </c>
      <c r="C437" s="6">
        <v>2.58</v>
      </c>
      <c r="D437" s="6">
        <v>2.62</v>
      </c>
      <c r="E437" s="5">
        <f t="shared" si="6"/>
        <v>2.6</v>
      </c>
    </row>
    <row r="438" spans="1:5">
      <c r="A438" t="s">
        <v>76</v>
      </c>
      <c r="B438" s="4">
        <v>41458</v>
      </c>
      <c r="C438" s="6">
        <v>3.22</v>
      </c>
      <c r="D438" s="6">
        <v>3.25</v>
      </c>
      <c r="E438" s="5">
        <f t="shared" si="6"/>
        <v>3.2350000000000003</v>
      </c>
    </row>
    <row r="439" spans="1:5">
      <c r="A439" t="s">
        <v>77</v>
      </c>
      <c r="B439" s="4">
        <v>41458</v>
      </c>
      <c r="C439" s="6">
        <v>3.9</v>
      </c>
      <c r="D439" s="6">
        <v>3.93</v>
      </c>
      <c r="E439" s="5">
        <f t="shared" si="6"/>
        <v>3.915</v>
      </c>
    </row>
    <row r="440" spans="1:5">
      <c r="A440" t="s">
        <v>78</v>
      </c>
      <c r="B440" s="4">
        <v>41458</v>
      </c>
      <c r="C440" s="6">
        <v>7.3</v>
      </c>
      <c r="D440" s="6">
        <v>7.7</v>
      </c>
      <c r="E440" s="5">
        <f t="shared" si="6"/>
        <v>7.5</v>
      </c>
    </row>
    <row r="441" spans="1:5">
      <c r="E441" s="5"/>
    </row>
    <row r="442" spans="1:5">
      <c r="A442" t="s">
        <v>69</v>
      </c>
      <c r="B442" s="4">
        <v>41489</v>
      </c>
      <c r="C442" s="6">
        <v>0.15</v>
      </c>
      <c r="D442" s="6">
        <v>0.16</v>
      </c>
      <c r="E442" s="5">
        <f t="shared" si="6"/>
        <v>0.155</v>
      </c>
    </row>
    <row r="443" spans="1:5">
      <c r="A443" t="s">
        <v>71</v>
      </c>
      <c r="B443" s="4">
        <v>41489</v>
      </c>
      <c r="C443" s="6">
        <v>0.3</v>
      </c>
      <c r="D443" s="6">
        <v>0.31</v>
      </c>
      <c r="E443" s="5">
        <f t="shared" si="6"/>
        <v>0.30499999999999999</v>
      </c>
    </row>
    <row r="444" spans="1:5">
      <c r="A444" t="s">
        <v>72</v>
      </c>
      <c r="B444" s="4">
        <v>41489</v>
      </c>
      <c r="C444" s="6">
        <v>0.63</v>
      </c>
      <c r="D444" s="6">
        <v>0.65</v>
      </c>
      <c r="E444" s="5">
        <f t="shared" si="6"/>
        <v>0.64</v>
      </c>
    </row>
    <row r="445" spans="1:5">
      <c r="A445" t="s">
        <v>73</v>
      </c>
      <c r="B445" s="4">
        <v>41489</v>
      </c>
      <c r="C445" s="6">
        <v>1.28</v>
      </c>
      <c r="D445" s="6">
        <v>1.3</v>
      </c>
      <c r="E445" s="5">
        <f t="shared" si="6"/>
        <v>1.29</v>
      </c>
    </row>
    <row r="446" spans="1:5">
      <c r="A446" t="s">
        <v>74</v>
      </c>
      <c r="B446" s="4">
        <v>41489</v>
      </c>
      <c r="C446" s="6">
        <v>1.97</v>
      </c>
      <c r="D446" s="6">
        <v>1.98</v>
      </c>
      <c r="E446" s="5">
        <f t="shared" si="6"/>
        <v>1.9750000000000001</v>
      </c>
    </row>
    <row r="447" spans="1:5">
      <c r="A447" t="s">
        <v>75</v>
      </c>
      <c r="B447" s="4">
        <v>41489</v>
      </c>
      <c r="C447" s="6">
        <v>2.57</v>
      </c>
      <c r="D447" s="6">
        <v>2.6</v>
      </c>
      <c r="E447" s="5">
        <f t="shared" si="6"/>
        <v>2.585</v>
      </c>
    </row>
    <row r="448" spans="1:5">
      <c r="A448" t="s">
        <v>76</v>
      </c>
      <c r="B448" s="4">
        <v>41489</v>
      </c>
      <c r="C448" s="6">
        <v>3.25</v>
      </c>
      <c r="D448" s="6">
        <v>3.28</v>
      </c>
      <c r="E448" s="5">
        <f t="shared" si="6"/>
        <v>3.2649999999999997</v>
      </c>
    </row>
    <row r="449" spans="1:5">
      <c r="A449" t="s">
        <v>77</v>
      </c>
      <c r="B449" s="4">
        <v>41489</v>
      </c>
      <c r="C449" s="6">
        <v>3.94</v>
      </c>
      <c r="D449" s="6">
        <v>3.98</v>
      </c>
      <c r="E449" s="5">
        <f t="shared" si="6"/>
        <v>3.96</v>
      </c>
    </row>
    <row r="450" spans="1:5">
      <c r="A450" t="s">
        <v>78</v>
      </c>
      <c r="B450" s="4">
        <v>41489</v>
      </c>
      <c r="C450" s="6">
        <v>7.4</v>
      </c>
      <c r="D450" s="6">
        <v>7.9</v>
      </c>
      <c r="E450" s="5">
        <f t="shared" si="6"/>
        <v>7.65</v>
      </c>
    </row>
    <row r="451" spans="1:5">
      <c r="E451" s="5"/>
    </row>
    <row r="452" spans="1:5">
      <c r="A452" t="s">
        <v>69</v>
      </c>
      <c r="B452" s="4">
        <v>41581</v>
      </c>
      <c r="C452" s="6">
        <v>0.14000000000000001</v>
      </c>
      <c r="D452" s="6">
        <v>0.14499999999999999</v>
      </c>
      <c r="E452" s="5">
        <f t="shared" ref="E452:E514" si="7">AVERAGE(C452,D452)</f>
        <v>0.14250000000000002</v>
      </c>
    </row>
    <row r="453" spans="1:5">
      <c r="A453" t="s">
        <v>71</v>
      </c>
      <c r="B453" s="4">
        <v>41581</v>
      </c>
      <c r="C453" s="6">
        <v>0.28999999999999998</v>
      </c>
      <c r="D453" s="6">
        <v>0.29499999999999998</v>
      </c>
      <c r="E453" s="5">
        <f t="shared" si="7"/>
        <v>0.29249999999999998</v>
      </c>
    </row>
    <row r="454" spans="1:5">
      <c r="A454" t="s">
        <v>72</v>
      </c>
      <c r="B454" s="4">
        <v>41581</v>
      </c>
      <c r="C454" s="6">
        <v>0.63</v>
      </c>
      <c r="D454" s="6">
        <v>0.64</v>
      </c>
      <c r="E454" s="5">
        <f t="shared" si="7"/>
        <v>0.63500000000000001</v>
      </c>
    </row>
    <row r="455" spans="1:5">
      <c r="A455" t="s">
        <v>73</v>
      </c>
      <c r="B455" s="4">
        <v>41581</v>
      </c>
      <c r="C455" s="6">
        <v>1.325</v>
      </c>
      <c r="D455" s="6">
        <v>1.34</v>
      </c>
      <c r="E455" s="5">
        <f t="shared" si="7"/>
        <v>1.3325</v>
      </c>
    </row>
    <row r="456" spans="1:5">
      <c r="A456" t="s">
        <v>74</v>
      </c>
      <c r="B456" s="4">
        <v>41581</v>
      </c>
      <c r="C456" s="6">
        <v>1.94</v>
      </c>
      <c r="D456" s="6">
        <v>1.95</v>
      </c>
      <c r="E456" s="5">
        <f t="shared" si="7"/>
        <v>1.9449999999999998</v>
      </c>
    </row>
    <row r="457" spans="1:5">
      <c r="A457" t="s">
        <v>75</v>
      </c>
      <c r="B457" s="4">
        <v>41581</v>
      </c>
      <c r="C457" s="6">
        <v>2.5499999999999998</v>
      </c>
      <c r="D457" s="6">
        <v>2.6</v>
      </c>
      <c r="E457" s="5">
        <f t="shared" si="7"/>
        <v>2.5750000000000002</v>
      </c>
    </row>
    <row r="458" spans="1:5">
      <c r="A458" t="s">
        <v>76</v>
      </c>
      <c r="B458" s="4">
        <v>41581</v>
      </c>
      <c r="C458" s="6">
        <v>3.25</v>
      </c>
      <c r="D458" s="6">
        <v>3.3</v>
      </c>
      <c r="E458" s="5">
        <f t="shared" si="7"/>
        <v>3.2749999999999999</v>
      </c>
    </row>
    <row r="459" spans="1:5">
      <c r="A459" t="s">
        <v>77</v>
      </c>
      <c r="B459" s="4">
        <v>41581</v>
      </c>
      <c r="C459" s="6">
        <v>3.9</v>
      </c>
      <c r="D459" s="6">
        <v>3.95</v>
      </c>
      <c r="E459" s="5">
        <f t="shared" si="7"/>
        <v>3.9249999999999998</v>
      </c>
    </row>
    <row r="460" spans="1:5">
      <c r="A460" t="s">
        <v>78</v>
      </c>
      <c r="B460" s="4">
        <v>41581</v>
      </c>
      <c r="C460" s="6">
        <v>7.4</v>
      </c>
      <c r="D460" s="6">
        <v>7.9</v>
      </c>
      <c r="E460" s="5">
        <f t="shared" si="7"/>
        <v>7.65</v>
      </c>
    </row>
    <row r="461" spans="1:5">
      <c r="E461" s="5"/>
    </row>
    <row r="462" spans="1:5">
      <c r="A462" t="s">
        <v>69</v>
      </c>
      <c r="B462" s="4">
        <v>41611</v>
      </c>
      <c r="C462" s="6">
        <v>0.14499999999999999</v>
      </c>
      <c r="D462" s="6">
        <v>0.155</v>
      </c>
      <c r="E462" s="5">
        <f t="shared" si="7"/>
        <v>0.15</v>
      </c>
    </row>
    <row r="463" spans="1:5">
      <c r="A463" t="s">
        <v>71</v>
      </c>
      <c r="B463" s="4">
        <v>41611</v>
      </c>
      <c r="C463" s="6">
        <v>0.28999999999999998</v>
      </c>
      <c r="D463" s="6">
        <v>0.3</v>
      </c>
      <c r="E463" s="5">
        <f t="shared" si="7"/>
        <v>0.29499999999999998</v>
      </c>
    </row>
    <row r="464" spans="1:5">
      <c r="A464" t="s">
        <v>72</v>
      </c>
      <c r="B464" s="4">
        <v>41611</v>
      </c>
      <c r="C464" s="6">
        <v>0.64</v>
      </c>
      <c r="D464" s="6">
        <v>0.66</v>
      </c>
      <c r="E464" s="5">
        <f t="shared" si="7"/>
        <v>0.65</v>
      </c>
    </row>
    <row r="465" spans="1:5">
      <c r="A465" t="s">
        <v>73</v>
      </c>
      <c r="B465" s="4">
        <v>41611</v>
      </c>
      <c r="C465" s="6">
        <v>1.31</v>
      </c>
      <c r="D465" s="6">
        <v>1.32</v>
      </c>
      <c r="E465" s="5">
        <f t="shared" si="7"/>
        <v>1.3149999999999999</v>
      </c>
    </row>
    <row r="466" spans="1:5">
      <c r="A466" t="s">
        <v>74</v>
      </c>
      <c r="B466" s="4">
        <v>41611</v>
      </c>
      <c r="C466" s="6">
        <v>1.94</v>
      </c>
      <c r="D466" s="6">
        <v>1.95</v>
      </c>
      <c r="E466" s="5">
        <f t="shared" si="7"/>
        <v>1.9449999999999998</v>
      </c>
    </row>
    <row r="467" spans="1:5">
      <c r="A467" t="s">
        <v>75</v>
      </c>
      <c r="B467" s="4">
        <v>41611</v>
      </c>
      <c r="C467" s="6">
        <v>2.56</v>
      </c>
      <c r="D467" s="6">
        <v>2.61</v>
      </c>
      <c r="E467" s="5">
        <f t="shared" si="7"/>
        <v>2.585</v>
      </c>
    </row>
    <row r="468" spans="1:5">
      <c r="A468" t="s">
        <v>76</v>
      </c>
      <c r="B468" s="4">
        <v>41611</v>
      </c>
      <c r="C468" s="6">
        <v>3.22</v>
      </c>
      <c r="D468" s="6">
        <v>3.27</v>
      </c>
      <c r="E468" s="5">
        <f t="shared" si="7"/>
        <v>3.2450000000000001</v>
      </c>
    </row>
    <row r="469" spans="1:5">
      <c r="A469" t="s">
        <v>77</v>
      </c>
      <c r="B469" s="4">
        <v>41611</v>
      </c>
      <c r="C469" s="6">
        <v>3.9</v>
      </c>
      <c r="D469" s="6">
        <v>3.95</v>
      </c>
      <c r="E469" s="5">
        <f t="shared" si="7"/>
        <v>3.9249999999999998</v>
      </c>
    </row>
    <row r="470" spans="1:5">
      <c r="A470" t="s">
        <v>78</v>
      </c>
      <c r="B470" s="4">
        <v>41611</v>
      </c>
      <c r="C470" s="6">
        <v>7.4</v>
      </c>
      <c r="D470" s="6">
        <v>7.9</v>
      </c>
      <c r="E470" s="5">
        <f t="shared" si="7"/>
        <v>7.65</v>
      </c>
    </row>
    <row r="471" spans="1:5">
      <c r="E471" s="5"/>
    </row>
    <row r="472" spans="1:5">
      <c r="A472" t="s">
        <v>69</v>
      </c>
      <c r="B472" s="4" t="s">
        <v>30</v>
      </c>
      <c r="C472" s="6">
        <v>0.12</v>
      </c>
      <c r="D472" s="6">
        <v>0.14000000000000001</v>
      </c>
      <c r="E472" s="5">
        <f t="shared" si="7"/>
        <v>0.13</v>
      </c>
    </row>
    <row r="473" spans="1:5">
      <c r="A473" t="s">
        <v>71</v>
      </c>
      <c r="B473" s="4" t="s">
        <v>30</v>
      </c>
      <c r="C473" s="6">
        <v>0.26</v>
      </c>
      <c r="D473" s="6">
        <v>0.28999999999999998</v>
      </c>
      <c r="E473" s="5">
        <f t="shared" si="7"/>
        <v>0.27500000000000002</v>
      </c>
    </row>
    <row r="474" spans="1:5">
      <c r="A474" t="s">
        <v>72</v>
      </c>
      <c r="B474" s="4" t="s">
        <v>30</v>
      </c>
      <c r="C474" s="6">
        <v>0.65</v>
      </c>
      <c r="D474" s="6">
        <v>0.68</v>
      </c>
      <c r="E474" s="5">
        <f t="shared" si="7"/>
        <v>0.66500000000000004</v>
      </c>
    </row>
    <row r="475" spans="1:5">
      <c r="A475" t="s">
        <v>73</v>
      </c>
      <c r="B475" s="4" t="s">
        <v>30</v>
      </c>
      <c r="C475" s="6">
        <v>1.25</v>
      </c>
      <c r="D475" s="6">
        <v>1.28</v>
      </c>
      <c r="E475" s="5">
        <f t="shared" si="7"/>
        <v>1.2650000000000001</v>
      </c>
    </row>
    <row r="476" spans="1:5">
      <c r="A476" t="s">
        <v>74</v>
      </c>
      <c r="B476" s="4" t="s">
        <v>30</v>
      </c>
      <c r="C476" s="6">
        <v>1.89</v>
      </c>
      <c r="D476" s="6">
        <v>1.94</v>
      </c>
      <c r="E476" s="5">
        <f t="shared" si="7"/>
        <v>1.915</v>
      </c>
    </row>
    <row r="477" spans="1:5">
      <c r="A477" t="s">
        <v>75</v>
      </c>
      <c r="B477" s="4" t="s">
        <v>30</v>
      </c>
      <c r="C477" s="6">
        <v>2.5299999999999998</v>
      </c>
      <c r="D477" s="6">
        <v>2.58</v>
      </c>
      <c r="E477" s="5">
        <f t="shared" si="7"/>
        <v>2.5549999999999997</v>
      </c>
    </row>
    <row r="478" spans="1:5">
      <c r="A478" t="s">
        <v>76</v>
      </c>
      <c r="B478" s="4" t="s">
        <v>30</v>
      </c>
      <c r="C478" s="6">
        <v>3.2</v>
      </c>
      <c r="D478" s="6">
        <v>3.25</v>
      </c>
      <c r="E478" s="5">
        <f t="shared" si="7"/>
        <v>3.2250000000000001</v>
      </c>
    </row>
    <row r="479" spans="1:5">
      <c r="A479" t="s">
        <v>77</v>
      </c>
      <c r="B479" s="4" t="s">
        <v>30</v>
      </c>
      <c r="C479" s="6">
        <v>3.87</v>
      </c>
      <c r="D479" s="6">
        <v>3.9</v>
      </c>
      <c r="E479" s="5">
        <f t="shared" si="7"/>
        <v>3.8849999999999998</v>
      </c>
    </row>
    <row r="480" spans="1:5">
      <c r="A480" t="s">
        <v>78</v>
      </c>
      <c r="B480" s="4" t="s">
        <v>30</v>
      </c>
      <c r="C480" s="6">
        <v>7.3</v>
      </c>
      <c r="D480" s="6">
        <v>7.75</v>
      </c>
      <c r="E480" s="5">
        <f t="shared" si="7"/>
        <v>7.5250000000000004</v>
      </c>
    </row>
    <row r="481" spans="1:5">
      <c r="E481" s="5"/>
    </row>
    <row r="482" spans="1:5">
      <c r="A482" t="s">
        <v>69</v>
      </c>
      <c r="B482" s="4" t="s">
        <v>32</v>
      </c>
      <c r="C482" s="6">
        <v>0.12</v>
      </c>
      <c r="D482" s="6">
        <v>0.14000000000000001</v>
      </c>
      <c r="E482" s="5">
        <f t="shared" si="7"/>
        <v>0.13</v>
      </c>
    </row>
    <row r="483" spans="1:5">
      <c r="A483" t="s">
        <v>71</v>
      </c>
      <c r="B483" s="4" t="s">
        <v>32</v>
      </c>
      <c r="C483" s="6">
        <v>0.26</v>
      </c>
      <c r="D483" s="6">
        <v>0.28000000000000003</v>
      </c>
      <c r="E483" s="5">
        <f t="shared" si="7"/>
        <v>0.27</v>
      </c>
    </row>
    <row r="484" spans="1:5">
      <c r="A484" t="s">
        <v>72</v>
      </c>
      <c r="B484" s="4" t="s">
        <v>32</v>
      </c>
      <c r="C484" s="6">
        <v>0.62</v>
      </c>
      <c r="D484" s="6">
        <v>0.64</v>
      </c>
      <c r="E484" s="5">
        <f t="shared" si="7"/>
        <v>0.63</v>
      </c>
    </row>
    <row r="485" spans="1:5">
      <c r="A485" t="s">
        <v>73</v>
      </c>
      <c r="B485" s="4" t="s">
        <v>32</v>
      </c>
      <c r="C485" s="6">
        <v>1.25</v>
      </c>
      <c r="D485" s="6">
        <v>1.27</v>
      </c>
      <c r="E485" s="5">
        <f t="shared" si="7"/>
        <v>1.26</v>
      </c>
    </row>
    <row r="486" spans="1:5">
      <c r="A486" t="s">
        <v>74</v>
      </c>
      <c r="B486" s="4" t="s">
        <v>32</v>
      </c>
      <c r="C486" s="6">
        <v>1.9</v>
      </c>
      <c r="D486" s="6">
        <v>1.91</v>
      </c>
      <c r="E486" s="5">
        <f t="shared" si="7"/>
        <v>1.9049999999999998</v>
      </c>
    </row>
    <row r="487" spans="1:5">
      <c r="A487" t="s">
        <v>75</v>
      </c>
      <c r="B487" s="4" t="s">
        <v>32</v>
      </c>
      <c r="C487" s="6">
        <v>2.57</v>
      </c>
      <c r="D487" s="6">
        <v>2.6</v>
      </c>
      <c r="E487" s="5">
        <f t="shared" si="7"/>
        <v>2.585</v>
      </c>
    </row>
    <row r="488" spans="1:5">
      <c r="A488" t="s">
        <v>76</v>
      </c>
      <c r="B488" s="4" t="s">
        <v>32</v>
      </c>
      <c r="C488" s="6">
        <v>3.26</v>
      </c>
      <c r="D488" s="6">
        <v>3.31</v>
      </c>
      <c r="E488" s="5">
        <f t="shared" si="7"/>
        <v>3.2850000000000001</v>
      </c>
    </row>
    <row r="489" spans="1:5">
      <c r="A489" t="s">
        <v>77</v>
      </c>
      <c r="B489" s="4" t="s">
        <v>32</v>
      </c>
      <c r="C489" s="6">
        <v>3.88</v>
      </c>
      <c r="D489" s="6">
        <v>3.92</v>
      </c>
      <c r="E489" s="5">
        <f t="shared" si="7"/>
        <v>3.9</v>
      </c>
    </row>
    <row r="490" spans="1:5">
      <c r="A490" t="s">
        <v>78</v>
      </c>
      <c r="B490" s="4" t="s">
        <v>32</v>
      </c>
      <c r="C490" s="6">
        <v>7.4</v>
      </c>
      <c r="D490" s="6">
        <v>7.8</v>
      </c>
      <c r="E490" s="5">
        <f t="shared" si="7"/>
        <v>7.6</v>
      </c>
    </row>
    <row r="491" spans="1:5">
      <c r="E491" s="5"/>
    </row>
    <row r="492" spans="1:5">
      <c r="A492" t="s">
        <v>69</v>
      </c>
      <c r="B492" s="4" t="s">
        <v>33</v>
      </c>
      <c r="C492" s="6">
        <v>0.14000000000000001</v>
      </c>
      <c r="D492" s="6">
        <v>0.15</v>
      </c>
      <c r="E492" s="5">
        <f t="shared" si="7"/>
        <v>0.14500000000000002</v>
      </c>
    </row>
    <row r="493" spans="1:5">
      <c r="A493" t="s">
        <v>71</v>
      </c>
      <c r="B493" s="4" t="s">
        <v>33</v>
      </c>
      <c r="C493" s="6">
        <v>0.28000000000000003</v>
      </c>
      <c r="D493" s="6">
        <v>0.28999999999999998</v>
      </c>
      <c r="E493" s="5">
        <f t="shared" si="7"/>
        <v>0.28500000000000003</v>
      </c>
    </row>
    <row r="494" spans="1:5">
      <c r="A494" t="s">
        <v>72</v>
      </c>
      <c r="B494" s="4" t="s">
        <v>33</v>
      </c>
      <c r="C494" s="6">
        <v>0.64</v>
      </c>
      <c r="D494" s="6">
        <v>0.65</v>
      </c>
      <c r="E494" s="5">
        <f t="shared" si="7"/>
        <v>0.64500000000000002</v>
      </c>
    </row>
    <row r="495" spans="1:5">
      <c r="A495" t="s">
        <v>73</v>
      </c>
      <c r="B495" s="4" t="s">
        <v>33</v>
      </c>
      <c r="C495" s="6">
        <v>1.27</v>
      </c>
      <c r="D495" s="6">
        <v>1.28</v>
      </c>
      <c r="E495" s="5">
        <f t="shared" si="7"/>
        <v>1.2749999999999999</v>
      </c>
    </row>
    <row r="496" spans="1:5">
      <c r="A496" t="s">
        <v>74</v>
      </c>
      <c r="B496" s="4" t="s">
        <v>33</v>
      </c>
      <c r="C496" s="6">
        <v>1.94</v>
      </c>
      <c r="D496" s="6">
        <v>1.96</v>
      </c>
      <c r="E496" s="5">
        <f t="shared" si="7"/>
        <v>1.95</v>
      </c>
    </row>
    <row r="497" spans="1:5">
      <c r="A497" t="s">
        <v>75</v>
      </c>
      <c r="B497" s="4" t="s">
        <v>33</v>
      </c>
      <c r="C497" s="6">
        <v>2.5499999999999998</v>
      </c>
      <c r="D497" s="6">
        <v>2.57</v>
      </c>
      <c r="E497" s="5">
        <f t="shared" si="7"/>
        <v>2.5599999999999996</v>
      </c>
    </row>
    <row r="498" spans="1:5">
      <c r="A498" t="s">
        <v>76</v>
      </c>
      <c r="B498" s="4" t="s">
        <v>33</v>
      </c>
      <c r="C498" s="6">
        <v>3.22</v>
      </c>
      <c r="D498" s="6">
        <v>3.25</v>
      </c>
      <c r="E498" s="5">
        <f t="shared" si="7"/>
        <v>3.2350000000000003</v>
      </c>
    </row>
    <row r="499" spans="1:5">
      <c r="A499" t="s">
        <v>77</v>
      </c>
      <c r="B499" s="4" t="s">
        <v>33</v>
      </c>
      <c r="C499" s="6">
        <v>3.89</v>
      </c>
      <c r="D499" s="6">
        <v>3.93</v>
      </c>
      <c r="E499" s="5">
        <f t="shared" si="7"/>
        <v>3.91</v>
      </c>
    </row>
    <row r="500" spans="1:5">
      <c r="A500" t="s">
        <v>78</v>
      </c>
      <c r="C500" s="6">
        <v>7.3</v>
      </c>
      <c r="D500" s="6">
        <v>7.7</v>
      </c>
      <c r="E500" s="5">
        <f t="shared" si="7"/>
        <v>7.5</v>
      </c>
    </row>
    <row r="501" spans="1:5">
      <c r="E501" s="5"/>
    </row>
    <row r="502" spans="1:5">
      <c r="A502" t="s">
        <v>69</v>
      </c>
      <c r="B502" s="4" t="s">
        <v>34</v>
      </c>
      <c r="C502" s="6">
        <v>0.12</v>
      </c>
      <c r="D502" s="6">
        <v>0.13</v>
      </c>
      <c r="E502" s="5">
        <f t="shared" si="7"/>
        <v>0.125</v>
      </c>
    </row>
    <row r="503" spans="1:5">
      <c r="A503" t="s">
        <v>71</v>
      </c>
      <c r="B503" s="4" t="s">
        <v>34</v>
      </c>
      <c r="C503" s="6">
        <v>0.26</v>
      </c>
      <c r="D503" s="6">
        <v>0.28000000000000003</v>
      </c>
      <c r="E503" s="5">
        <f t="shared" si="7"/>
        <v>0.27</v>
      </c>
    </row>
    <row r="504" spans="1:5">
      <c r="A504" t="s">
        <v>72</v>
      </c>
      <c r="B504" s="4" t="s">
        <v>34</v>
      </c>
      <c r="C504" s="6">
        <v>0.59</v>
      </c>
      <c r="D504" s="6">
        <v>0.62</v>
      </c>
      <c r="E504" s="5">
        <f t="shared" si="7"/>
        <v>0.60499999999999998</v>
      </c>
    </row>
    <row r="505" spans="1:5">
      <c r="A505" t="s">
        <v>73</v>
      </c>
      <c r="B505" s="4" t="s">
        <v>34</v>
      </c>
      <c r="C505" s="6">
        <v>1.25</v>
      </c>
      <c r="D505" s="6">
        <v>1.3</v>
      </c>
      <c r="E505" s="5">
        <f t="shared" si="7"/>
        <v>1.2749999999999999</v>
      </c>
    </row>
    <row r="506" spans="1:5">
      <c r="A506" t="s">
        <v>74</v>
      </c>
      <c r="B506" s="4" t="s">
        <v>34</v>
      </c>
      <c r="C506" s="6">
        <v>1.88</v>
      </c>
      <c r="D506" s="6">
        <v>1.9</v>
      </c>
      <c r="E506" s="5">
        <f t="shared" si="7"/>
        <v>1.89</v>
      </c>
    </row>
    <row r="507" spans="1:5">
      <c r="A507" t="s">
        <v>75</v>
      </c>
      <c r="B507" s="4" t="s">
        <v>34</v>
      </c>
      <c r="C507" s="6">
        <v>2.5</v>
      </c>
      <c r="D507" s="6">
        <v>2.5299999999999998</v>
      </c>
      <c r="E507" s="5">
        <f t="shared" si="7"/>
        <v>2.5149999999999997</v>
      </c>
    </row>
    <row r="508" spans="1:5">
      <c r="A508" t="s">
        <v>76</v>
      </c>
      <c r="B508" s="4" t="s">
        <v>34</v>
      </c>
      <c r="C508" s="6">
        <v>3.13</v>
      </c>
      <c r="D508" s="6">
        <v>3.18</v>
      </c>
      <c r="E508" s="5">
        <f t="shared" si="7"/>
        <v>3.1550000000000002</v>
      </c>
    </row>
    <row r="509" spans="1:5">
      <c r="A509" t="s">
        <v>77</v>
      </c>
      <c r="B509" s="4" t="s">
        <v>34</v>
      </c>
      <c r="C509" s="6">
        <v>3.83</v>
      </c>
      <c r="D509" s="6">
        <v>3.88</v>
      </c>
      <c r="E509" s="5">
        <f t="shared" si="7"/>
        <v>3.855</v>
      </c>
    </row>
    <row r="510" spans="1:5">
      <c r="A510" t="s">
        <v>78</v>
      </c>
      <c r="B510" s="4" t="s">
        <v>34</v>
      </c>
      <c r="C510" s="6">
        <v>7.25</v>
      </c>
      <c r="D510" s="6">
        <v>7.7750000000000004</v>
      </c>
      <c r="E510" s="5">
        <f t="shared" si="7"/>
        <v>7.5125000000000002</v>
      </c>
    </row>
    <row r="511" spans="1:5">
      <c r="E511" s="5"/>
    </row>
    <row r="512" spans="1:5">
      <c r="A512" t="s">
        <v>69</v>
      </c>
      <c r="B512" s="4" t="s">
        <v>35</v>
      </c>
      <c r="C512" s="6">
        <v>0.14000000000000001</v>
      </c>
      <c r="D512" s="6">
        <v>0.15</v>
      </c>
      <c r="E512" s="5">
        <f t="shared" si="7"/>
        <v>0.14500000000000002</v>
      </c>
    </row>
    <row r="513" spans="1:5">
      <c r="A513" t="s">
        <v>71</v>
      </c>
      <c r="B513" s="4" t="s">
        <v>35</v>
      </c>
      <c r="C513" s="6">
        <v>0.28000000000000003</v>
      </c>
      <c r="D513" s="6">
        <v>0.28999999999999998</v>
      </c>
      <c r="E513" s="5">
        <f t="shared" si="7"/>
        <v>0.28500000000000003</v>
      </c>
    </row>
    <row r="514" spans="1:5">
      <c r="A514" t="s">
        <v>72</v>
      </c>
      <c r="B514" s="4" t="s">
        <v>35</v>
      </c>
      <c r="C514" s="6">
        <v>0.62</v>
      </c>
      <c r="D514" s="6">
        <v>0.64</v>
      </c>
      <c r="E514" s="5">
        <f t="shared" si="7"/>
        <v>0.63</v>
      </c>
    </row>
    <row r="515" spans="1:5">
      <c r="A515" t="s">
        <v>73</v>
      </c>
      <c r="B515" s="4" t="s">
        <v>35</v>
      </c>
      <c r="C515" s="6">
        <v>1.27</v>
      </c>
      <c r="D515" s="6">
        <v>1.28</v>
      </c>
      <c r="E515" s="5">
        <f t="shared" ref="E515:E578" si="8">AVERAGE(C515,D515)</f>
        <v>1.2749999999999999</v>
      </c>
    </row>
    <row r="516" spans="1:5">
      <c r="A516" t="s">
        <v>74</v>
      </c>
      <c r="B516" s="4" t="s">
        <v>35</v>
      </c>
      <c r="C516" s="6">
        <v>1.88</v>
      </c>
      <c r="D516" s="6">
        <v>1.89</v>
      </c>
      <c r="E516" s="5">
        <f t="shared" si="8"/>
        <v>1.8849999999999998</v>
      </c>
    </row>
    <row r="517" spans="1:5">
      <c r="A517" t="s">
        <v>75</v>
      </c>
      <c r="B517" s="4" t="s">
        <v>35</v>
      </c>
      <c r="C517" s="6">
        <v>2.52</v>
      </c>
      <c r="D517" s="6">
        <v>2.54</v>
      </c>
      <c r="E517" s="5">
        <f t="shared" si="8"/>
        <v>2.5300000000000002</v>
      </c>
    </row>
    <row r="518" spans="1:5">
      <c r="A518" t="s">
        <v>76</v>
      </c>
      <c r="B518" s="4" t="s">
        <v>35</v>
      </c>
      <c r="C518" s="6">
        <v>3.13</v>
      </c>
      <c r="D518" s="6">
        <v>3.2</v>
      </c>
      <c r="E518" s="5">
        <f t="shared" si="8"/>
        <v>3.165</v>
      </c>
    </row>
    <row r="519" spans="1:5">
      <c r="A519" t="s">
        <v>77</v>
      </c>
      <c r="B519" s="4" t="s">
        <v>35</v>
      </c>
      <c r="C519" s="6">
        <v>3.84</v>
      </c>
      <c r="D519" s="6">
        <v>3.88</v>
      </c>
      <c r="E519" s="5">
        <f t="shared" si="8"/>
        <v>3.86</v>
      </c>
    </row>
    <row r="520" spans="1:5">
      <c r="A520" t="s">
        <v>78</v>
      </c>
      <c r="B520" s="4" t="s">
        <v>35</v>
      </c>
      <c r="C520" s="6">
        <v>7.3</v>
      </c>
      <c r="D520" s="6">
        <v>7.8</v>
      </c>
      <c r="E520" s="5">
        <f t="shared" si="8"/>
        <v>7.55</v>
      </c>
    </row>
    <row r="521" spans="1:5">
      <c r="E521" s="5"/>
    </row>
    <row r="522" spans="1:5">
      <c r="A522" t="s">
        <v>69</v>
      </c>
      <c r="B522" s="4" t="s">
        <v>36</v>
      </c>
      <c r="C522" s="6">
        <v>0.125</v>
      </c>
      <c r="D522" s="6">
        <v>0.13500000000000001</v>
      </c>
      <c r="E522" s="5">
        <f t="shared" si="8"/>
        <v>0.13</v>
      </c>
    </row>
    <row r="523" spans="1:5">
      <c r="A523" t="s">
        <v>71</v>
      </c>
      <c r="B523" s="4" t="s">
        <v>36</v>
      </c>
      <c r="C523" s="6">
        <v>0.25</v>
      </c>
      <c r="D523" s="6">
        <v>0.26</v>
      </c>
      <c r="E523" s="5">
        <f t="shared" si="8"/>
        <v>0.255</v>
      </c>
    </row>
    <row r="524" spans="1:5">
      <c r="A524" t="s">
        <v>72</v>
      </c>
      <c r="B524" s="4" t="s">
        <v>36</v>
      </c>
      <c r="C524" s="6">
        <v>0.61</v>
      </c>
      <c r="D524" s="6">
        <v>0.62</v>
      </c>
      <c r="E524" s="5">
        <f t="shared" si="8"/>
        <v>0.61499999999999999</v>
      </c>
    </row>
    <row r="525" spans="1:5">
      <c r="A525" t="s">
        <v>73</v>
      </c>
      <c r="B525" s="4" t="s">
        <v>36</v>
      </c>
      <c r="C525" s="6">
        <v>1.21</v>
      </c>
      <c r="D525" s="6">
        <v>1.23</v>
      </c>
      <c r="E525" s="5">
        <f t="shared" si="8"/>
        <v>1.22</v>
      </c>
    </row>
    <row r="526" spans="1:5">
      <c r="A526" t="s">
        <v>74</v>
      </c>
      <c r="B526" s="4" t="s">
        <v>36</v>
      </c>
      <c r="C526" s="6">
        <v>1.8</v>
      </c>
      <c r="D526" s="6">
        <v>1.82</v>
      </c>
      <c r="E526" s="5">
        <f t="shared" si="8"/>
        <v>1.81</v>
      </c>
    </row>
    <row r="527" spans="1:5">
      <c r="A527" t="s">
        <v>75</v>
      </c>
      <c r="B527" s="4" t="s">
        <v>36</v>
      </c>
      <c r="C527" s="6">
        <v>2.4700000000000002</v>
      </c>
      <c r="D527" s="6">
        <v>2.5299999999999998</v>
      </c>
      <c r="E527" s="5">
        <f t="shared" si="8"/>
        <v>2.5</v>
      </c>
    </row>
    <row r="528" spans="1:5">
      <c r="A528" t="s">
        <v>76</v>
      </c>
      <c r="B528" s="4" t="s">
        <v>36</v>
      </c>
      <c r="C528" s="6">
        <v>3.05</v>
      </c>
      <c r="D528" s="6">
        <v>3.1</v>
      </c>
      <c r="E528" s="5">
        <f t="shared" si="8"/>
        <v>3.0750000000000002</v>
      </c>
    </row>
    <row r="529" spans="1:5">
      <c r="A529" t="s">
        <v>77</v>
      </c>
      <c r="B529" s="4" t="s">
        <v>36</v>
      </c>
      <c r="C529" s="6">
        <v>3.75</v>
      </c>
      <c r="D529" s="6">
        <v>3.8</v>
      </c>
      <c r="E529" s="5">
        <f t="shared" si="8"/>
        <v>3.7749999999999999</v>
      </c>
    </row>
    <row r="530" spans="1:5">
      <c r="A530" t="s">
        <v>78</v>
      </c>
      <c r="B530" s="4" t="s">
        <v>36</v>
      </c>
      <c r="C530" s="6">
        <v>7.1</v>
      </c>
      <c r="D530" s="6">
        <v>7.7</v>
      </c>
      <c r="E530" s="5">
        <f t="shared" si="8"/>
        <v>7.4</v>
      </c>
    </row>
    <row r="531" spans="1:5">
      <c r="E531" s="5"/>
    </row>
    <row r="532" spans="1:5">
      <c r="A532" t="s">
        <v>69</v>
      </c>
      <c r="B532" s="4" t="s">
        <v>37</v>
      </c>
      <c r="C532" s="6">
        <v>0.125</v>
      </c>
      <c r="D532" s="6">
        <v>0.13</v>
      </c>
      <c r="E532" s="5">
        <f t="shared" si="8"/>
        <v>0.1275</v>
      </c>
    </row>
    <row r="533" spans="1:5">
      <c r="A533" t="s">
        <v>71</v>
      </c>
      <c r="B533" s="4" t="s">
        <v>37</v>
      </c>
      <c r="C533" s="6">
        <v>0.255</v>
      </c>
      <c r="D533" s="6">
        <v>0.26500000000000001</v>
      </c>
      <c r="E533" s="5">
        <f t="shared" si="8"/>
        <v>0.26</v>
      </c>
    </row>
    <row r="534" spans="1:5">
      <c r="A534" t="s">
        <v>72</v>
      </c>
      <c r="B534" s="4" t="s">
        <v>37</v>
      </c>
      <c r="C534" s="6">
        <v>0.6</v>
      </c>
      <c r="D534" s="6">
        <v>0.62</v>
      </c>
      <c r="E534" s="5">
        <f t="shared" si="8"/>
        <v>0.61</v>
      </c>
    </row>
    <row r="535" spans="1:5">
      <c r="A535" t="s">
        <v>73</v>
      </c>
      <c r="B535" s="4" t="s">
        <v>37</v>
      </c>
      <c r="C535" s="6">
        <v>1.2</v>
      </c>
      <c r="D535" s="6">
        <v>1.22</v>
      </c>
      <c r="E535" s="5">
        <f t="shared" si="8"/>
        <v>1.21</v>
      </c>
    </row>
    <row r="536" spans="1:5">
      <c r="A536" t="s">
        <v>74</v>
      </c>
      <c r="B536" s="4" t="s">
        <v>37</v>
      </c>
      <c r="C536" s="6">
        <v>1.8</v>
      </c>
      <c r="D536" s="6">
        <v>1.83</v>
      </c>
      <c r="E536" s="5">
        <f t="shared" si="8"/>
        <v>1.8149999999999999</v>
      </c>
    </row>
    <row r="537" spans="1:5">
      <c r="A537" t="s">
        <v>75</v>
      </c>
      <c r="B537" s="4" t="s">
        <v>37</v>
      </c>
      <c r="C537" s="6">
        <v>2.4500000000000002</v>
      </c>
      <c r="D537" s="6">
        <v>2.48</v>
      </c>
      <c r="E537" s="5">
        <f t="shared" si="8"/>
        <v>2.4649999999999999</v>
      </c>
    </row>
    <row r="538" spans="1:5">
      <c r="A538" t="s">
        <v>76</v>
      </c>
      <c r="B538" s="4" t="s">
        <v>37</v>
      </c>
      <c r="C538" s="6">
        <v>3.05</v>
      </c>
      <c r="D538" s="6">
        <v>3.1</v>
      </c>
      <c r="E538" s="5">
        <f t="shared" si="8"/>
        <v>3.0750000000000002</v>
      </c>
    </row>
    <row r="539" spans="1:5">
      <c r="A539" t="s">
        <v>77</v>
      </c>
      <c r="B539" s="4" t="s">
        <v>37</v>
      </c>
      <c r="C539" s="6">
        <v>3.73</v>
      </c>
      <c r="D539" s="6">
        <v>3.78</v>
      </c>
      <c r="E539" s="5">
        <f t="shared" si="8"/>
        <v>3.7549999999999999</v>
      </c>
    </row>
    <row r="540" spans="1:5">
      <c r="A540" t="s">
        <v>78</v>
      </c>
      <c r="B540" s="4" t="s">
        <v>37</v>
      </c>
      <c r="C540" s="6">
        <v>7.15</v>
      </c>
      <c r="D540" s="6">
        <v>7.7</v>
      </c>
      <c r="E540" s="5">
        <f t="shared" si="8"/>
        <v>7.4250000000000007</v>
      </c>
    </row>
    <row r="541" spans="1:5">
      <c r="E541" s="5"/>
    </row>
    <row r="542" spans="1:5">
      <c r="A542" t="s">
        <v>69</v>
      </c>
      <c r="B542" s="4" t="s">
        <v>38</v>
      </c>
      <c r="C542" s="6">
        <v>0.13500000000000001</v>
      </c>
      <c r="D542" s="6">
        <v>0.14000000000000001</v>
      </c>
      <c r="E542" s="5">
        <f t="shared" si="8"/>
        <v>0.13750000000000001</v>
      </c>
    </row>
    <row r="543" spans="1:5">
      <c r="A543" t="s">
        <v>71</v>
      </c>
      <c r="B543" s="4" t="s">
        <v>38</v>
      </c>
      <c r="C543" s="6">
        <v>0.27</v>
      </c>
      <c r="D543" s="6">
        <v>0.28000000000000003</v>
      </c>
      <c r="E543" s="5">
        <f t="shared" si="8"/>
        <v>0.27500000000000002</v>
      </c>
    </row>
    <row r="544" spans="1:5">
      <c r="A544" t="s">
        <v>72</v>
      </c>
      <c r="B544" s="4" t="s">
        <v>38</v>
      </c>
      <c r="C544" s="6">
        <v>0.62</v>
      </c>
      <c r="D544" s="6">
        <v>0.63</v>
      </c>
      <c r="E544" s="5">
        <f t="shared" si="8"/>
        <v>0.625</v>
      </c>
    </row>
    <row r="545" spans="1:5">
      <c r="A545" t="s">
        <v>73</v>
      </c>
      <c r="B545" s="4" t="s">
        <v>38</v>
      </c>
      <c r="C545" s="6">
        <v>1.22</v>
      </c>
      <c r="D545" s="6">
        <v>1.23</v>
      </c>
      <c r="E545" s="5">
        <f t="shared" si="8"/>
        <v>1.2250000000000001</v>
      </c>
    </row>
    <row r="546" spans="1:5">
      <c r="A546" t="s">
        <v>74</v>
      </c>
      <c r="B546" s="4" t="s">
        <v>38</v>
      </c>
      <c r="C546" s="6">
        <v>1.87</v>
      </c>
      <c r="D546" s="6">
        <v>1.88</v>
      </c>
      <c r="E546" s="5">
        <f t="shared" si="8"/>
        <v>1.875</v>
      </c>
    </row>
    <row r="547" spans="1:5">
      <c r="A547" t="s">
        <v>75</v>
      </c>
      <c r="B547" s="4" t="s">
        <v>38</v>
      </c>
      <c r="C547" s="6">
        <v>2.4500000000000002</v>
      </c>
      <c r="D547" s="6">
        <v>2.48</v>
      </c>
      <c r="E547" s="5">
        <f t="shared" si="8"/>
        <v>2.4649999999999999</v>
      </c>
    </row>
    <row r="548" spans="1:5">
      <c r="A548" t="s">
        <v>76</v>
      </c>
      <c r="B548" s="4" t="s">
        <v>38</v>
      </c>
      <c r="C548" s="6">
        <v>3.1</v>
      </c>
      <c r="D548" s="6">
        <v>3.15</v>
      </c>
      <c r="E548" s="5">
        <f t="shared" si="8"/>
        <v>3.125</v>
      </c>
    </row>
    <row r="549" spans="1:5">
      <c r="A549" t="s">
        <v>77</v>
      </c>
      <c r="B549" s="4" t="s">
        <v>38</v>
      </c>
      <c r="C549" s="6">
        <v>3.76</v>
      </c>
      <c r="D549" s="6">
        <v>3.8</v>
      </c>
      <c r="E549" s="5">
        <f t="shared" si="8"/>
        <v>3.78</v>
      </c>
    </row>
    <row r="550" spans="1:5">
      <c r="A550" t="s">
        <v>78</v>
      </c>
      <c r="B550" s="4" t="s">
        <v>38</v>
      </c>
      <c r="C550" s="6">
        <v>7.2</v>
      </c>
      <c r="D550" s="6">
        <v>7.7</v>
      </c>
      <c r="E550" s="5">
        <f t="shared" si="8"/>
        <v>7.45</v>
      </c>
    </row>
    <row r="551" spans="1:5">
      <c r="E551" s="5"/>
    </row>
    <row r="552" spans="1:5">
      <c r="A552" t="s">
        <v>69</v>
      </c>
      <c r="B552" s="4" t="s">
        <v>39</v>
      </c>
      <c r="C552" s="6">
        <v>0.14000000000000001</v>
      </c>
      <c r="D552" s="6">
        <v>0.14499999999999999</v>
      </c>
      <c r="E552" s="5">
        <f t="shared" si="8"/>
        <v>0.14250000000000002</v>
      </c>
    </row>
    <row r="553" spans="1:5">
      <c r="A553" t="s">
        <v>71</v>
      </c>
      <c r="B553" s="4" t="s">
        <v>39</v>
      </c>
      <c r="C553" s="6">
        <v>0.27</v>
      </c>
      <c r="D553" s="6">
        <v>0.28999999999999998</v>
      </c>
      <c r="E553" s="5">
        <f t="shared" si="8"/>
        <v>0.28000000000000003</v>
      </c>
    </row>
    <row r="554" spans="1:5">
      <c r="A554" t="s">
        <v>72</v>
      </c>
      <c r="B554" s="4" t="s">
        <v>39</v>
      </c>
      <c r="C554" s="6">
        <v>0.62</v>
      </c>
      <c r="D554" s="6">
        <v>0.63</v>
      </c>
      <c r="E554" s="5">
        <f t="shared" si="8"/>
        <v>0.625</v>
      </c>
    </row>
    <row r="555" spans="1:5">
      <c r="A555" t="s">
        <v>73</v>
      </c>
      <c r="B555" s="4" t="s">
        <v>39</v>
      </c>
      <c r="C555" s="6">
        <v>1.3</v>
      </c>
      <c r="D555" s="6">
        <v>1.32</v>
      </c>
      <c r="E555" s="5">
        <f t="shared" si="8"/>
        <v>1.31</v>
      </c>
    </row>
    <row r="556" spans="1:5">
      <c r="A556" t="s">
        <v>74</v>
      </c>
      <c r="B556" s="4" t="s">
        <v>39</v>
      </c>
      <c r="C556" s="6">
        <v>1.84</v>
      </c>
      <c r="D556" s="6">
        <v>1.86</v>
      </c>
      <c r="E556" s="5">
        <f t="shared" si="8"/>
        <v>1.85</v>
      </c>
    </row>
    <row r="557" spans="1:5">
      <c r="A557" t="s">
        <v>75</v>
      </c>
      <c r="B557" s="4" t="s">
        <v>39</v>
      </c>
      <c r="C557" s="6">
        <v>2.4900000000000002</v>
      </c>
      <c r="D557" s="6">
        <v>2.52</v>
      </c>
      <c r="E557" s="5">
        <f t="shared" si="8"/>
        <v>2.5049999999999999</v>
      </c>
    </row>
    <row r="558" spans="1:5">
      <c r="A558" t="s">
        <v>76</v>
      </c>
      <c r="B558" s="4" t="s">
        <v>39</v>
      </c>
      <c r="C558" s="6">
        <v>3.1</v>
      </c>
      <c r="D558" s="6">
        <v>3.12</v>
      </c>
      <c r="E558" s="5">
        <f t="shared" si="8"/>
        <v>3.1100000000000003</v>
      </c>
    </row>
    <row r="559" spans="1:5">
      <c r="A559" t="s">
        <v>77</v>
      </c>
      <c r="B559" s="4" t="s">
        <v>39</v>
      </c>
      <c r="C559" s="6">
        <v>3.74</v>
      </c>
      <c r="D559" s="6">
        <v>3.78</v>
      </c>
      <c r="E559" s="5">
        <f t="shared" si="8"/>
        <v>3.76</v>
      </c>
    </row>
    <row r="560" spans="1:5">
      <c r="A560" t="s">
        <v>78</v>
      </c>
      <c r="B560" s="4" t="s">
        <v>39</v>
      </c>
      <c r="C560" s="6">
        <v>7.4</v>
      </c>
      <c r="D560" s="6">
        <v>7.7</v>
      </c>
      <c r="E560" s="5">
        <f t="shared" si="8"/>
        <v>7.5500000000000007</v>
      </c>
    </row>
    <row r="561" spans="1:5">
      <c r="E561" s="5"/>
    </row>
    <row r="562" spans="1:5">
      <c r="A562" t="s">
        <v>69</v>
      </c>
      <c r="B562" s="4" t="s">
        <v>40</v>
      </c>
      <c r="C562" s="6">
        <v>0.13</v>
      </c>
      <c r="D562" s="6">
        <v>0.14000000000000001</v>
      </c>
      <c r="E562" s="5">
        <f t="shared" si="8"/>
        <v>0.13500000000000001</v>
      </c>
    </row>
    <row r="563" spans="1:5">
      <c r="A563" t="s">
        <v>71</v>
      </c>
      <c r="B563" s="4" t="s">
        <v>40</v>
      </c>
      <c r="C563" s="6">
        <v>0.27</v>
      </c>
      <c r="D563" s="6">
        <v>0.28000000000000003</v>
      </c>
      <c r="E563" s="5">
        <f t="shared" si="8"/>
        <v>0.27500000000000002</v>
      </c>
    </row>
    <row r="564" spans="1:5">
      <c r="A564" t="s">
        <v>72</v>
      </c>
      <c r="B564" s="4" t="s">
        <v>40</v>
      </c>
      <c r="C564" s="6">
        <v>0.57999999999999996</v>
      </c>
      <c r="D564" s="6">
        <v>0.61</v>
      </c>
      <c r="E564" s="5">
        <f t="shared" si="8"/>
        <v>0.59499999999999997</v>
      </c>
    </row>
    <row r="565" spans="1:5">
      <c r="A565" t="s">
        <v>73</v>
      </c>
      <c r="B565" s="4" t="s">
        <v>40</v>
      </c>
      <c r="C565" s="6">
        <v>1.21</v>
      </c>
      <c r="D565" s="6">
        <v>1.24</v>
      </c>
      <c r="E565" s="5">
        <f t="shared" si="8"/>
        <v>1.2250000000000001</v>
      </c>
    </row>
    <row r="566" spans="1:5">
      <c r="A566" t="s">
        <v>74</v>
      </c>
      <c r="B566" s="4" t="s">
        <v>40</v>
      </c>
      <c r="C566" s="6">
        <v>1.8</v>
      </c>
      <c r="D566" s="6">
        <v>1.83</v>
      </c>
      <c r="E566" s="5">
        <f t="shared" si="8"/>
        <v>1.8149999999999999</v>
      </c>
    </row>
    <row r="567" spans="1:5">
      <c r="A567" t="s">
        <v>75</v>
      </c>
      <c r="B567" s="4" t="s">
        <v>40</v>
      </c>
      <c r="C567" s="6">
        <v>2.4300000000000002</v>
      </c>
      <c r="D567" s="6">
        <v>2.4700000000000002</v>
      </c>
      <c r="E567" s="5">
        <f t="shared" si="8"/>
        <v>2.4500000000000002</v>
      </c>
    </row>
    <row r="568" spans="1:5">
      <c r="A568" t="s">
        <v>76</v>
      </c>
      <c r="B568" s="4" t="s">
        <v>40</v>
      </c>
      <c r="C568" s="6">
        <v>3.05</v>
      </c>
      <c r="D568" s="6">
        <v>3.08</v>
      </c>
      <c r="E568" s="5">
        <f t="shared" si="8"/>
        <v>3.0649999999999999</v>
      </c>
    </row>
    <row r="569" spans="1:5">
      <c r="A569" t="s">
        <v>77</v>
      </c>
      <c r="B569" s="4" t="s">
        <v>40</v>
      </c>
      <c r="C569" s="6">
        <v>3.68</v>
      </c>
      <c r="D569" s="6">
        <v>3.72</v>
      </c>
      <c r="E569" s="5">
        <f t="shared" si="8"/>
        <v>3.7</v>
      </c>
    </row>
    <row r="570" spans="1:5">
      <c r="A570" t="s">
        <v>78</v>
      </c>
      <c r="B570" s="4" t="s">
        <v>40</v>
      </c>
      <c r="C570" s="6">
        <v>7.4</v>
      </c>
      <c r="D570" s="6">
        <v>7.6</v>
      </c>
      <c r="E570" s="5">
        <f t="shared" si="8"/>
        <v>7.5</v>
      </c>
    </row>
    <row r="571" spans="1:5">
      <c r="E571" s="5"/>
    </row>
    <row r="572" spans="1:5">
      <c r="A572" t="s">
        <v>69</v>
      </c>
      <c r="B572" s="4" t="s">
        <v>41</v>
      </c>
      <c r="C572" s="6">
        <v>0.14499999999999999</v>
      </c>
      <c r="D572" s="6">
        <v>0.15</v>
      </c>
      <c r="E572" s="5">
        <f t="shared" si="8"/>
        <v>0.14749999999999999</v>
      </c>
    </row>
    <row r="573" spans="1:5">
      <c r="A573" t="s">
        <v>71</v>
      </c>
      <c r="B573" s="4" t="s">
        <v>41</v>
      </c>
      <c r="C573" s="6">
        <v>0.28499999999999998</v>
      </c>
      <c r="D573" s="6">
        <v>0.29499999999999998</v>
      </c>
      <c r="E573" s="5">
        <f t="shared" si="8"/>
        <v>0.28999999999999998</v>
      </c>
    </row>
    <row r="574" spans="1:5">
      <c r="A574" t="s">
        <v>72</v>
      </c>
      <c r="B574" s="4" t="s">
        <v>41</v>
      </c>
      <c r="C574" s="6">
        <v>0.67</v>
      </c>
      <c r="D574" s="6">
        <v>0.68</v>
      </c>
      <c r="E574" s="5">
        <f t="shared" si="8"/>
        <v>0.67500000000000004</v>
      </c>
    </row>
    <row r="575" spans="1:5">
      <c r="A575" t="s">
        <v>73</v>
      </c>
      <c r="B575" s="4" t="s">
        <v>41</v>
      </c>
      <c r="C575" s="6">
        <v>1.24</v>
      </c>
      <c r="D575" s="6">
        <v>1.27</v>
      </c>
      <c r="E575" s="5">
        <f t="shared" si="8"/>
        <v>1.2549999999999999</v>
      </c>
    </row>
    <row r="576" spans="1:5">
      <c r="A576" t="s">
        <v>74</v>
      </c>
      <c r="B576" s="4" t="s">
        <v>41</v>
      </c>
      <c r="C576" s="6">
        <v>1.83</v>
      </c>
      <c r="D576" s="6">
        <v>1.86</v>
      </c>
      <c r="E576" s="5">
        <f t="shared" si="8"/>
        <v>1.8450000000000002</v>
      </c>
    </row>
    <row r="577" spans="1:5">
      <c r="A577" t="s">
        <v>75</v>
      </c>
      <c r="B577" s="4" t="s">
        <v>41</v>
      </c>
      <c r="C577" s="6">
        <v>2.48</v>
      </c>
      <c r="D577" s="6">
        <v>2.5099999999999998</v>
      </c>
      <c r="E577" s="5">
        <f t="shared" si="8"/>
        <v>2.4950000000000001</v>
      </c>
    </row>
    <row r="578" spans="1:5">
      <c r="A578" t="s">
        <v>76</v>
      </c>
      <c r="B578" s="4" t="s">
        <v>41</v>
      </c>
      <c r="C578" s="6">
        <v>3.1</v>
      </c>
      <c r="D578" s="6">
        <v>3.14</v>
      </c>
      <c r="E578" s="5">
        <f t="shared" si="8"/>
        <v>3.12</v>
      </c>
    </row>
    <row r="579" spans="1:5">
      <c r="A579" t="s">
        <v>77</v>
      </c>
      <c r="B579" s="4" t="s">
        <v>41</v>
      </c>
      <c r="C579" s="6">
        <v>3.73</v>
      </c>
      <c r="D579" s="6">
        <v>3.78</v>
      </c>
      <c r="E579" s="5">
        <f t="shared" ref="E579:E642" si="9">AVERAGE(C579,D579)</f>
        <v>3.7549999999999999</v>
      </c>
    </row>
    <row r="580" spans="1:5">
      <c r="A580" t="s">
        <v>78</v>
      </c>
      <c r="B580" s="4" t="s">
        <v>41</v>
      </c>
      <c r="C580" s="6">
        <v>7.4</v>
      </c>
      <c r="D580" s="6">
        <v>7.7</v>
      </c>
      <c r="E580" s="5">
        <f t="shared" si="9"/>
        <v>7.5500000000000007</v>
      </c>
    </row>
    <row r="581" spans="1:5">
      <c r="E581" s="5"/>
    </row>
    <row r="582" spans="1:5">
      <c r="A582" t="s">
        <v>69</v>
      </c>
      <c r="B582" s="4" t="s">
        <v>42</v>
      </c>
      <c r="C582" s="6">
        <v>0.14000000000000001</v>
      </c>
      <c r="D582" s="6">
        <v>0.15</v>
      </c>
      <c r="E582" s="5">
        <f t="shared" si="9"/>
        <v>0.14500000000000002</v>
      </c>
    </row>
    <row r="583" spans="1:5">
      <c r="A583" t="s">
        <v>71</v>
      </c>
      <c r="B583" s="4" t="s">
        <v>42</v>
      </c>
      <c r="C583" s="6">
        <v>0.27</v>
      </c>
      <c r="D583" s="6">
        <v>0.28999999999999998</v>
      </c>
      <c r="E583" s="5">
        <f t="shared" si="9"/>
        <v>0.28000000000000003</v>
      </c>
    </row>
    <row r="584" spans="1:5">
      <c r="A584" t="s">
        <v>72</v>
      </c>
      <c r="B584" s="4" t="s">
        <v>42</v>
      </c>
      <c r="C584" s="6">
        <v>0.65</v>
      </c>
      <c r="D584" s="6">
        <v>0.66</v>
      </c>
      <c r="E584" s="5">
        <f t="shared" si="9"/>
        <v>0.65500000000000003</v>
      </c>
    </row>
    <row r="585" spans="1:5">
      <c r="A585" t="s">
        <v>73</v>
      </c>
      <c r="B585" s="4" t="s">
        <v>42</v>
      </c>
      <c r="C585" s="6">
        <v>1.23</v>
      </c>
      <c r="D585" s="6">
        <v>1.26</v>
      </c>
      <c r="E585" s="5">
        <f t="shared" si="9"/>
        <v>1.2450000000000001</v>
      </c>
    </row>
    <row r="586" spans="1:5">
      <c r="A586" t="s">
        <v>74</v>
      </c>
      <c r="B586" s="4" t="s">
        <v>42</v>
      </c>
      <c r="C586" s="6">
        <v>1.85</v>
      </c>
      <c r="D586" s="6">
        <v>1.87</v>
      </c>
      <c r="E586" s="5">
        <f t="shared" si="9"/>
        <v>1.86</v>
      </c>
    </row>
    <row r="587" spans="1:5">
      <c r="A587" t="s">
        <v>75</v>
      </c>
      <c r="B587" s="4" t="s">
        <v>42</v>
      </c>
      <c r="C587" s="6">
        <v>2.48</v>
      </c>
      <c r="D587" s="6">
        <v>2.52</v>
      </c>
      <c r="E587" s="5">
        <f t="shared" si="9"/>
        <v>2.5</v>
      </c>
    </row>
    <row r="588" spans="1:5">
      <c r="A588" t="s">
        <v>76</v>
      </c>
      <c r="B588" s="4" t="s">
        <v>42</v>
      </c>
      <c r="C588" s="6">
        <v>3.09</v>
      </c>
      <c r="D588" s="6">
        <v>3.12</v>
      </c>
      <c r="E588" s="5">
        <f t="shared" si="9"/>
        <v>3.105</v>
      </c>
    </row>
    <row r="589" spans="1:5">
      <c r="A589" t="s">
        <v>77</v>
      </c>
      <c r="B589" s="4" t="s">
        <v>42</v>
      </c>
      <c r="C589" s="6">
        <v>3.77</v>
      </c>
      <c r="D589" s="6">
        <v>3.81</v>
      </c>
      <c r="E589" s="5">
        <f t="shared" si="9"/>
        <v>3.79</v>
      </c>
    </row>
    <row r="590" spans="1:5">
      <c r="A590" t="s">
        <v>78</v>
      </c>
      <c r="B590" s="4" t="s">
        <v>42</v>
      </c>
      <c r="C590" s="6">
        <v>7.3</v>
      </c>
      <c r="D590" s="6">
        <v>7.7</v>
      </c>
      <c r="E590" s="5">
        <f t="shared" si="9"/>
        <v>7.5</v>
      </c>
    </row>
    <row r="591" spans="1:5">
      <c r="E591" s="5"/>
    </row>
    <row r="592" spans="1:5">
      <c r="A592" t="s">
        <v>69</v>
      </c>
      <c r="B592" s="4" t="s">
        <v>43</v>
      </c>
      <c r="C592" s="6">
        <v>0.14000000000000001</v>
      </c>
      <c r="D592" s="6">
        <v>0.14499999999999999</v>
      </c>
      <c r="E592" s="5">
        <f t="shared" si="9"/>
        <v>0.14250000000000002</v>
      </c>
    </row>
    <row r="593" spans="1:5">
      <c r="A593" t="s">
        <v>71</v>
      </c>
      <c r="B593" s="4" t="s">
        <v>43</v>
      </c>
      <c r="C593" s="6">
        <v>0.28000000000000003</v>
      </c>
      <c r="D593" s="6">
        <v>0.28999999999999998</v>
      </c>
      <c r="E593" s="5">
        <f t="shared" si="9"/>
        <v>0.28500000000000003</v>
      </c>
    </row>
    <row r="594" spans="1:5">
      <c r="A594" t="s">
        <v>72</v>
      </c>
      <c r="B594" s="4" t="s">
        <v>43</v>
      </c>
      <c r="C594" s="6">
        <v>0.64</v>
      </c>
      <c r="D594" s="6">
        <v>0.66</v>
      </c>
      <c r="E594" s="5">
        <f t="shared" si="9"/>
        <v>0.65</v>
      </c>
    </row>
    <row r="595" spans="1:5">
      <c r="A595" t="s">
        <v>73</v>
      </c>
      <c r="B595" s="4" t="s">
        <v>43</v>
      </c>
      <c r="C595" s="6">
        <v>1.27</v>
      </c>
      <c r="D595" s="6">
        <v>1.29</v>
      </c>
      <c r="E595" s="5">
        <f t="shared" si="9"/>
        <v>1.28</v>
      </c>
    </row>
    <row r="596" spans="1:5">
      <c r="A596" t="s">
        <v>74</v>
      </c>
      <c r="B596" s="4" t="s">
        <v>43</v>
      </c>
      <c r="C596" s="6">
        <v>1.84</v>
      </c>
      <c r="D596" s="6">
        <v>1.86</v>
      </c>
      <c r="E596" s="5">
        <f t="shared" si="9"/>
        <v>1.85</v>
      </c>
    </row>
    <row r="597" spans="1:5">
      <c r="A597" t="s">
        <v>75</v>
      </c>
      <c r="B597" s="4" t="s">
        <v>43</v>
      </c>
      <c r="C597" s="6">
        <v>2.5</v>
      </c>
      <c r="D597" s="6">
        <v>2.52</v>
      </c>
      <c r="E597" s="5">
        <f t="shared" si="9"/>
        <v>2.5099999999999998</v>
      </c>
    </row>
    <row r="598" spans="1:5">
      <c r="A598" t="s">
        <v>76</v>
      </c>
      <c r="B598" s="4" t="s">
        <v>43</v>
      </c>
      <c r="C598" s="6">
        <v>3.09</v>
      </c>
      <c r="D598" s="6">
        <v>3.13</v>
      </c>
      <c r="E598" s="5">
        <f t="shared" si="9"/>
        <v>3.11</v>
      </c>
    </row>
    <row r="599" spans="1:5">
      <c r="A599" t="s">
        <v>77</v>
      </c>
      <c r="B599" s="4" t="s">
        <v>43</v>
      </c>
      <c r="C599" s="6">
        <v>3.72</v>
      </c>
      <c r="D599" s="6">
        <v>3.77</v>
      </c>
      <c r="E599" s="5">
        <f t="shared" si="9"/>
        <v>3.7450000000000001</v>
      </c>
    </row>
    <row r="600" spans="1:5">
      <c r="A600" t="s">
        <v>78</v>
      </c>
      <c r="B600" s="4" t="s">
        <v>43</v>
      </c>
      <c r="C600" s="6">
        <v>7.3</v>
      </c>
      <c r="D600" s="6">
        <v>7.7</v>
      </c>
      <c r="E600" s="5">
        <f t="shared" si="9"/>
        <v>7.5</v>
      </c>
    </row>
    <row r="601" spans="1:5">
      <c r="E601" s="5"/>
    </row>
    <row r="602" spans="1:5">
      <c r="A602" t="s">
        <v>69</v>
      </c>
      <c r="B602" s="8">
        <v>41278</v>
      </c>
      <c r="C602" s="9">
        <v>0.16500000000000001</v>
      </c>
      <c r="D602" s="5">
        <v>0.17499999999999999</v>
      </c>
      <c r="E602" s="5">
        <f t="shared" si="9"/>
        <v>0.16999999999999998</v>
      </c>
    </row>
    <row r="603" spans="1:5">
      <c r="A603" t="s">
        <v>71</v>
      </c>
      <c r="B603" s="8">
        <v>41278</v>
      </c>
      <c r="C603" s="9">
        <v>0.32</v>
      </c>
      <c r="D603" s="5">
        <v>0.33</v>
      </c>
      <c r="E603" s="5">
        <f t="shared" si="9"/>
        <v>0.32500000000000001</v>
      </c>
    </row>
    <row r="604" spans="1:5">
      <c r="A604" t="s">
        <v>72</v>
      </c>
      <c r="B604" s="8">
        <v>41278</v>
      </c>
      <c r="C604" s="9">
        <v>0.66</v>
      </c>
      <c r="D604" s="5">
        <v>0.68</v>
      </c>
      <c r="E604" s="5">
        <f t="shared" si="9"/>
        <v>0.67</v>
      </c>
    </row>
    <row r="605" spans="1:5">
      <c r="A605" t="s">
        <v>73</v>
      </c>
      <c r="B605" s="8">
        <v>41278</v>
      </c>
      <c r="C605" s="9">
        <v>1.31</v>
      </c>
      <c r="D605" s="5">
        <v>1.34</v>
      </c>
      <c r="E605" s="5">
        <f t="shared" si="9"/>
        <v>1.3250000000000002</v>
      </c>
    </row>
    <row r="606" spans="1:5">
      <c r="A606" t="s">
        <v>74</v>
      </c>
      <c r="B606" s="8">
        <v>41278</v>
      </c>
      <c r="C606" s="9">
        <v>1.9</v>
      </c>
      <c r="D606" s="5">
        <v>1.92</v>
      </c>
      <c r="E606" s="5">
        <f t="shared" si="9"/>
        <v>1.91</v>
      </c>
    </row>
    <row r="607" spans="1:5">
      <c r="A607" t="s">
        <v>75</v>
      </c>
      <c r="B607" s="8">
        <v>41278</v>
      </c>
      <c r="C607" s="9">
        <v>2.5</v>
      </c>
      <c r="D607" s="5">
        <v>2.5499999999999998</v>
      </c>
      <c r="E607" s="5">
        <f t="shared" si="9"/>
        <v>2.5249999999999999</v>
      </c>
    </row>
    <row r="608" spans="1:5">
      <c r="A608" t="s">
        <v>76</v>
      </c>
      <c r="B608" s="8">
        <v>41278</v>
      </c>
      <c r="C608" s="9">
        <v>3.1</v>
      </c>
      <c r="D608" s="5">
        <v>3.15</v>
      </c>
      <c r="E608" s="5">
        <f t="shared" si="9"/>
        <v>3.125</v>
      </c>
    </row>
    <row r="609" spans="1:5">
      <c r="A609" t="s">
        <v>77</v>
      </c>
      <c r="B609" s="8">
        <v>41278</v>
      </c>
      <c r="C609" s="9">
        <v>3.75</v>
      </c>
      <c r="D609" s="5">
        <v>3.85</v>
      </c>
      <c r="E609" s="5">
        <f t="shared" si="9"/>
        <v>3.8</v>
      </c>
    </row>
    <row r="610" spans="1:5">
      <c r="A610" t="s">
        <v>78</v>
      </c>
      <c r="B610" s="8">
        <v>41278</v>
      </c>
      <c r="C610" s="9">
        <v>7.3</v>
      </c>
      <c r="D610" s="5">
        <v>7.8</v>
      </c>
      <c r="E610" s="5">
        <f t="shared" si="9"/>
        <v>7.55</v>
      </c>
    </row>
    <row r="611" spans="1:5">
      <c r="B611" s="8"/>
      <c r="C611" s="9"/>
      <c r="D611" s="5"/>
      <c r="E611" s="5"/>
    </row>
    <row r="612" spans="1:5">
      <c r="A612" t="s">
        <v>69</v>
      </c>
      <c r="B612" s="8">
        <v>41309</v>
      </c>
      <c r="C612" s="9">
        <v>0.16800000000000001</v>
      </c>
      <c r="D612" s="5">
        <v>0.17</v>
      </c>
      <c r="E612" s="5">
        <f t="shared" si="9"/>
        <v>0.16900000000000001</v>
      </c>
    </row>
    <row r="613" spans="1:5">
      <c r="A613" t="s">
        <v>71</v>
      </c>
      <c r="B613" s="8">
        <v>41309</v>
      </c>
      <c r="C613" s="9">
        <v>0.32</v>
      </c>
      <c r="D613" s="5">
        <v>0.33</v>
      </c>
      <c r="E613" s="5">
        <f t="shared" si="9"/>
        <v>0.32500000000000001</v>
      </c>
    </row>
    <row r="614" spans="1:5">
      <c r="A614" t="s">
        <v>72</v>
      </c>
      <c r="B614" s="8">
        <v>41309</v>
      </c>
      <c r="C614" s="9">
        <v>0.65</v>
      </c>
      <c r="D614" s="5">
        <v>0.66</v>
      </c>
      <c r="E614" s="5">
        <f t="shared" si="9"/>
        <v>0.65500000000000003</v>
      </c>
    </row>
    <row r="615" spans="1:5">
      <c r="A615" t="s">
        <v>73</v>
      </c>
      <c r="B615" s="8">
        <v>41309</v>
      </c>
      <c r="C615" s="9">
        <v>1.3</v>
      </c>
      <c r="D615" s="5">
        <v>1.32</v>
      </c>
      <c r="E615" s="5">
        <f t="shared" si="9"/>
        <v>1.31</v>
      </c>
    </row>
    <row r="616" spans="1:5">
      <c r="A616" t="s">
        <v>74</v>
      </c>
      <c r="B616" s="8">
        <v>41309</v>
      </c>
      <c r="C616" s="9">
        <v>1.89</v>
      </c>
      <c r="D616" s="5">
        <v>1.9</v>
      </c>
      <c r="E616" s="5">
        <f t="shared" si="9"/>
        <v>1.895</v>
      </c>
    </row>
    <row r="617" spans="1:5">
      <c r="A617" t="s">
        <v>75</v>
      </c>
      <c r="B617" s="8">
        <v>41309</v>
      </c>
      <c r="C617" s="9">
        <v>2.5</v>
      </c>
      <c r="D617" s="5">
        <v>2.5499999999999998</v>
      </c>
      <c r="E617" s="5">
        <f t="shared" si="9"/>
        <v>2.5249999999999999</v>
      </c>
    </row>
    <row r="618" spans="1:5">
      <c r="A618" t="s">
        <v>76</v>
      </c>
      <c r="B618" s="8">
        <v>41309</v>
      </c>
      <c r="C618" s="9">
        <v>3.12</v>
      </c>
      <c r="D618" s="5">
        <v>3.17</v>
      </c>
      <c r="E618" s="5">
        <f t="shared" si="9"/>
        <v>3.145</v>
      </c>
    </row>
    <row r="619" spans="1:5">
      <c r="A619" t="s">
        <v>77</v>
      </c>
      <c r="B619" s="8">
        <v>41309</v>
      </c>
      <c r="C619" s="9">
        <v>3.75</v>
      </c>
      <c r="D619" s="5">
        <v>3.8</v>
      </c>
      <c r="E619" s="5">
        <f t="shared" si="9"/>
        <v>3.7749999999999999</v>
      </c>
    </row>
    <row r="620" spans="1:5">
      <c r="A620" t="s">
        <v>78</v>
      </c>
      <c r="B620" s="8">
        <v>41309</v>
      </c>
      <c r="C620" s="9">
        <v>7.3</v>
      </c>
      <c r="D620" s="5">
        <v>7.8</v>
      </c>
      <c r="E620" s="5">
        <f t="shared" si="9"/>
        <v>7.55</v>
      </c>
    </row>
    <row r="621" spans="1:5">
      <c r="B621" s="8"/>
      <c r="C621" s="9"/>
      <c r="D621" s="5"/>
      <c r="E621" s="5"/>
    </row>
    <row r="622" spans="1:5">
      <c r="A622" t="s">
        <v>69</v>
      </c>
      <c r="B622" s="8">
        <v>41337</v>
      </c>
      <c r="C622" s="9">
        <v>0.16500000000000001</v>
      </c>
      <c r="D622" s="5">
        <v>0.17</v>
      </c>
      <c r="E622" s="5">
        <f t="shared" si="9"/>
        <v>0.16750000000000001</v>
      </c>
    </row>
    <row r="623" spans="1:5">
      <c r="A623" t="s">
        <v>71</v>
      </c>
      <c r="B623" s="8">
        <v>41337</v>
      </c>
      <c r="C623" s="9">
        <v>0.32</v>
      </c>
      <c r="D623" s="5">
        <v>0.33</v>
      </c>
      <c r="E623" s="5">
        <f t="shared" si="9"/>
        <v>0.32500000000000001</v>
      </c>
    </row>
    <row r="624" spans="1:5">
      <c r="A624" t="s">
        <v>72</v>
      </c>
      <c r="B624" s="8">
        <v>41337</v>
      </c>
      <c r="C624" s="9">
        <v>0.65</v>
      </c>
      <c r="D624" s="5">
        <v>0.66</v>
      </c>
      <c r="E624" s="5">
        <f t="shared" si="9"/>
        <v>0.65500000000000003</v>
      </c>
    </row>
    <row r="625" spans="1:5">
      <c r="A625" t="s">
        <v>73</v>
      </c>
      <c r="B625" s="8">
        <v>41337</v>
      </c>
      <c r="C625" s="9">
        <v>1.28</v>
      </c>
      <c r="D625" s="5">
        <v>1.3</v>
      </c>
      <c r="E625" s="5">
        <f t="shared" si="9"/>
        <v>1.29</v>
      </c>
    </row>
    <row r="626" spans="1:5">
      <c r="A626" t="s">
        <v>74</v>
      </c>
      <c r="B626" s="8">
        <v>41337</v>
      </c>
      <c r="C626" s="9">
        <v>1.88</v>
      </c>
      <c r="D626" s="5">
        <v>1.9</v>
      </c>
      <c r="E626" s="5">
        <f t="shared" si="9"/>
        <v>1.89</v>
      </c>
    </row>
    <row r="627" spans="1:5">
      <c r="A627" t="s">
        <v>75</v>
      </c>
      <c r="B627" s="8">
        <v>41337</v>
      </c>
      <c r="C627" s="9">
        <v>2.5</v>
      </c>
      <c r="D627" s="5">
        <v>2.5499999999999998</v>
      </c>
      <c r="E627" s="5">
        <f t="shared" si="9"/>
        <v>2.5249999999999999</v>
      </c>
    </row>
    <row r="628" spans="1:5">
      <c r="A628" t="s">
        <v>76</v>
      </c>
      <c r="B628" s="8">
        <v>41337</v>
      </c>
      <c r="C628" s="9">
        <v>3.15</v>
      </c>
      <c r="D628" s="5">
        <v>3.2</v>
      </c>
      <c r="E628" s="5">
        <f t="shared" si="9"/>
        <v>3.1749999999999998</v>
      </c>
    </row>
    <row r="629" spans="1:5">
      <c r="A629" t="s">
        <v>77</v>
      </c>
      <c r="B629" s="8">
        <v>41337</v>
      </c>
      <c r="C629" s="9">
        <v>3.78</v>
      </c>
      <c r="D629" s="5">
        <v>3.88</v>
      </c>
      <c r="E629" s="5">
        <f t="shared" si="9"/>
        <v>3.83</v>
      </c>
    </row>
    <row r="630" spans="1:5">
      <c r="A630" t="s">
        <v>78</v>
      </c>
      <c r="B630" s="8">
        <v>41337</v>
      </c>
      <c r="C630" s="9">
        <v>7.3</v>
      </c>
      <c r="D630" s="5">
        <v>7.8</v>
      </c>
      <c r="E630" s="5">
        <f t="shared" si="9"/>
        <v>7.55</v>
      </c>
    </row>
    <row r="631" spans="1:5">
      <c r="B631" s="8"/>
      <c r="C631" s="9"/>
      <c r="D631" s="5"/>
      <c r="E631" s="5"/>
    </row>
    <row r="632" spans="1:5">
      <c r="A632" t="s">
        <v>69</v>
      </c>
      <c r="B632" s="8">
        <v>41368</v>
      </c>
      <c r="C632" s="9">
        <v>0.16500000000000001</v>
      </c>
      <c r="D632" s="5">
        <v>0.17</v>
      </c>
      <c r="E632" s="5">
        <f t="shared" si="9"/>
        <v>0.16750000000000001</v>
      </c>
    </row>
    <row r="633" spans="1:5">
      <c r="A633" t="s">
        <v>71</v>
      </c>
      <c r="B633" s="8">
        <v>41368</v>
      </c>
      <c r="C633" s="9">
        <v>0.32</v>
      </c>
      <c r="D633" s="5">
        <v>0.32500000000000001</v>
      </c>
      <c r="E633" s="5">
        <f t="shared" si="9"/>
        <v>0.32250000000000001</v>
      </c>
    </row>
    <row r="634" spans="1:5">
      <c r="A634" t="s">
        <v>72</v>
      </c>
      <c r="B634" s="8">
        <v>41368</v>
      </c>
      <c r="C634" s="9">
        <v>0.69</v>
      </c>
      <c r="D634" s="5">
        <v>0.71</v>
      </c>
      <c r="E634" s="5">
        <f t="shared" si="9"/>
        <v>0.7</v>
      </c>
    </row>
    <row r="635" spans="1:5">
      <c r="A635" t="s">
        <v>73</v>
      </c>
      <c r="B635" s="8">
        <v>41368</v>
      </c>
      <c r="C635" s="9">
        <v>1.29</v>
      </c>
      <c r="D635" s="5">
        <v>1.31</v>
      </c>
      <c r="E635" s="5">
        <f t="shared" si="9"/>
        <v>1.3</v>
      </c>
    </row>
    <row r="636" spans="1:5">
      <c r="A636" t="s">
        <v>74</v>
      </c>
      <c r="B636" s="8">
        <v>41368</v>
      </c>
      <c r="C636" s="9">
        <v>1.91</v>
      </c>
      <c r="D636" s="5">
        <v>1.93</v>
      </c>
      <c r="E636" s="5">
        <f t="shared" si="9"/>
        <v>1.92</v>
      </c>
    </row>
    <row r="637" spans="1:5">
      <c r="A637" t="s">
        <v>75</v>
      </c>
      <c r="B637" s="8">
        <v>41368</v>
      </c>
      <c r="C637" s="9">
        <v>2.54</v>
      </c>
      <c r="D637" s="5">
        <v>2.56</v>
      </c>
      <c r="E637" s="5">
        <f t="shared" si="9"/>
        <v>2.5499999999999998</v>
      </c>
    </row>
    <row r="638" spans="1:5">
      <c r="A638" t="s">
        <v>76</v>
      </c>
      <c r="B638" s="8">
        <v>41368</v>
      </c>
      <c r="C638" s="9">
        <v>3.16</v>
      </c>
      <c r="D638" s="5">
        <v>3.18</v>
      </c>
      <c r="E638" s="5">
        <f t="shared" si="9"/>
        <v>3.17</v>
      </c>
    </row>
    <row r="639" spans="1:5">
      <c r="A639" t="s">
        <v>77</v>
      </c>
      <c r="B639" s="8">
        <v>41368</v>
      </c>
      <c r="C639" s="9">
        <v>3.79</v>
      </c>
      <c r="D639" s="5">
        <v>3.81</v>
      </c>
      <c r="E639" s="5">
        <f t="shared" si="9"/>
        <v>3.8</v>
      </c>
    </row>
    <row r="640" spans="1:5">
      <c r="A640" t="s">
        <v>78</v>
      </c>
      <c r="B640" s="8">
        <v>41368</v>
      </c>
      <c r="C640" s="9">
        <v>7.3</v>
      </c>
      <c r="D640" s="5">
        <v>7.8</v>
      </c>
      <c r="E640" s="5">
        <f t="shared" si="9"/>
        <v>7.55</v>
      </c>
    </row>
    <row r="641" spans="1:5">
      <c r="B641" s="8"/>
      <c r="C641" s="9"/>
      <c r="D641" s="5"/>
      <c r="E641" s="5"/>
    </row>
    <row r="642" spans="1:5">
      <c r="A642" t="s">
        <v>69</v>
      </c>
      <c r="B642" s="8">
        <v>41398</v>
      </c>
      <c r="C642" s="9">
        <v>0.17</v>
      </c>
      <c r="D642" s="5">
        <v>0.17499999999999999</v>
      </c>
      <c r="E642" s="5">
        <f t="shared" si="9"/>
        <v>0.17249999999999999</v>
      </c>
    </row>
    <row r="643" spans="1:5">
      <c r="A643" t="s">
        <v>71</v>
      </c>
      <c r="B643" s="8">
        <v>41398</v>
      </c>
      <c r="C643" s="9">
        <v>0.32500000000000001</v>
      </c>
      <c r="D643" s="5">
        <v>0.33</v>
      </c>
      <c r="E643" s="5">
        <f t="shared" ref="E643:E706" si="10">AVERAGE(C643,D643)</f>
        <v>0.32750000000000001</v>
      </c>
    </row>
    <row r="644" spans="1:5">
      <c r="A644" t="s">
        <v>72</v>
      </c>
      <c r="B644" s="8">
        <v>41398</v>
      </c>
      <c r="C644" s="9">
        <v>0.68500000000000005</v>
      </c>
      <c r="D644" s="5">
        <v>0.70499999999999996</v>
      </c>
      <c r="E644" s="5">
        <f t="shared" si="10"/>
        <v>0.69500000000000006</v>
      </c>
    </row>
    <row r="645" spans="1:5">
      <c r="A645" t="s">
        <v>73</v>
      </c>
      <c r="B645" s="8">
        <v>41398</v>
      </c>
      <c r="C645" s="9">
        <v>1.3</v>
      </c>
      <c r="D645" s="5">
        <v>1.31</v>
      </c>
      <c r="E645" s="5">
        <f t="shared" si="10"/>
        <v>1.3050000000000002</v>
      </c>
    </row>
    <row r="646" spans="1:5">
      <c r="A646" t="s">
        <v>74</v>
      </c>
      <c r="B646" s="8">
        <v>41398</v>
      </c>
      <c r="C646" s="9">
        <v>1.89</v>
      </c>
      <c r="D646" s="5">
        <v>1.92</v>
      </c>
      <c r="E646" s="5">
        <f t="shared" si="10"/>
        <v>1.9049999999999998</v>
      </c>
    </row>
    <row r="647" spans="1:5">
      <c r="A647" t="s">
        <v>75</v>
      </c>
      <c r="B647" s="8">
        <v>41398</v>
      </c>
      <c r="C647" s="9">
        <v>2.5299999999999998</v>
      </c>
      <c r="D647" s="5">
        <v>2.57</v>
      </c>
      <c r="E647" s="5">
        <f t="shared" si="10"/>
        <v>2.5499999999999998</v>
      </c>
    </row>
    <row r="648" spans="1:5">
      <c r="A648" t="s">
        <v>76</v>
      </c>
      <c r="B648" s="8">
        <v>41398</v>
      </c>
      <c r="C648" s="9">
        <v>3.16</v>
      </c>
      <c r="D648" s="5">
        <v>3.2</v>
      </c>
      <c r="E648" s="5">
        <f t="shared" si="10"/>
        <v>3.18</v>
      </c>
    </row>
    <row r="649" spans="1:5">
      <c r="A649" t="s">
        <v>77</v>
      </c>
      <c r="B649" s="8">
        <v>41398</v>
      </c>
      <c r="C649" s="9">
        <v>3.8</v>
      </c>
      <c r="D649" s="5">
        <v>3.88</v>
      </c>
      <c r="E649" s="5">
        <f t="shared" si="10"/>
        <v>3.84</v>
      </c>
    </row>
    <row r="650" spans="1:5">
      <c r="A650" t="s">
        <v>78</v>
      </c>
      <c r="B650" s="8">
        <v>41398</v>
      </c>
      <c r="C650" s="9">
        <v>7.4</v>
      </c>
      <c r="D650" s="5">
        <v>7.8</v>
      </c>
      <c r="E650" s="5">
        <f t="shared" si="10"/>
        <v>7.6</v>
      </c>
    </row>
    <row r="651" spans="1:5">
      <c r="B651" s="8"/>
      <c r="C651" s="9"/>
      <c r="D651" s="5"/>
      <c r="E651" s="5"/>
    </row>
    <row r="652" spans="1:5">
      <c r="A652" t="s">
        <v>69</v>
      </c>
      <c r="B652" s="8">
        <v>41490</v>
      </c>
      <c r="C652" s="9">
        <v>0.16</v>
      </c>
      <c r="D652" s="5">
        <v>0.17</v>
      </c>
      <c r="E652" s="5">
        <f t="shared" si="10"/>
        <v>0.16500000000000001</v>
      </c>
    </row>
    <row r="653" spans="1:5">
      <c r="A653" t="s">
        <v>71</v>
      </c>
      <c r="B653" s="8">
        <v>41490</v>
      </c>
      <c r="C653" s="9">
        <v>0.315</v>
      </c>
      <c r="D653" s="5">
        <v>0.32500000000000001</v>
      </c>
      <c r="E653" s="5">
        <f t="shared" si="10"/>
        <v>0.32</v>
      </c>
    </row>
    <row r="654" spans="1:5">
      <c r="A654" t="s">
        <v>72</v>
      </c>
      <c r="B654" s="8">
        <v>41490</v>
      </c>
      <c r="C654" s="9">
        <v>0.64500000000000002</v>
      </c>
      <c r="D654" s="5">
        <v>0.65</v>
      </c>
      <c r="E654" s="5">
        <f t="shared" si="10"/>
        <v>0.64749999999999996</v>
      </c>
    </row>
    <row r="655" spans="1:5">
      <c r="A655" t="s">
        <v>73</v>
      </c>
      <c r="B655" s="8">
        <v>41490</v>
      </c>
      <c r="C655" s="9">
        <v>1.3</v>
      </c>
      <c r="D655" s="5">
        <v>1.32</v>
      </c>
      <c r="E655" s="5">
        <f t="shared" si="10"/>
        <v>1.31</v>
      </c>
    </row>
    <row r="656" spans="1:5">
      <c r="A656" t="s">
        <v>74</v>
      </c>
      <c r="B656" s="8">
        <v>41490</v>
      </c>
      <c r="C656" s="9">
        <v>1.89</v>
      </c>
      <c r="D656" s="5">
        <v>1.9</v>
      </c>
      <c r="E656" s="5">
        <f t="shared" si="10"/>
        <v>1.895</v>
      </c>
    </row>
    <row r="657" spans="1:5">
      <c r="A657" t="s">
        <v>75</v>
      </c>
      <c r="B657" s="8">
        <v>41490</v>
      </c>
      <c r="C657" s="9">
        <v>2.52</v>
      </c>
      <c r="D657" s="5">
        <v>2.57</v>
      </c>
      <c r="E657" s="5">
        <f t="shared" si="10"/>
        <v>2.5449999999999999</v>
      </c>
    </row>
    <row r="658" spans="1:5">
      <c r="A658" t="s">
        <v>76</v>
      </c>
      <c r="B658" s="8">
        <v>41490</v>
      </c>
      <c r="C658" s="9">
        <v>3.15</v>
      </c>
      <c r="D658" s="5">
        <v>3.25</v>
      </c>
      <c r="E658" s="5">
        <f t="shared" si="10"/>
        <v>3.2</v>
      </c>
    </row>
    <row r="659" spans="1:5">
      <c r="A659" t="s">
        <v>77</v>
      </c>
      <c r="B659" s="8">
        <v>41490</v>
      </c>
      <c r="C659" s="9">
        <v>3.75</v>
      </c>
      <c r="D659" s="5">
        <v>3.85</v>
      </c>
      <c r="E659" s="5">
        <f t="shared" si="10"/>
        <v>3.8</v>
      </c>
    </row>
    <row r="660" spans="1:5">
      <c r="A660" t="s">
        <v>78</v>
      </c>
      <c r="B660" s="8">
        <v>41490</v>
      </c>
      <c r="C660" s="9">
        <v>7.4</v>
      </c>
      <c r="D660" s="5">
        <v>7.8</v>
      </c>
      <c r="E660" s="5">
        <f t="shared" si="10"/>
        <v>7.6</v>
      </c>
    </row>
    <row r="661" spans="1:5">
      <c r="B661" s="8"/>
      <c r="C661" s="9"/>
      <c r="D661" s="5"/>
      <c r="E661" s="5"/>
    </row>
    <row r="662" spans="1:5">
      <c r="A662" t="s">
        <v>69</v>
      </c>
      <c r="B662" s="8">
        <v>41521</v>
      </c>
      <c r="C662" s="9">
        <v>0.16</v>
      </c>
      <c r="D662" s="5">
        <v>0.17</v>
      </c>
      <c r="E662" s="5">
        <f t="shared" si="10"/>
        <v>0.16500000000000001</v>
      </c>
    </row>
    <row r="663" spans="1:5">
      <c r="A663" t="s">
        <v>71</v>
      </c>
      <c r="B663" s="8">
        <v>41521</v>
      </c>
      <c r="C663" s="9">
        <v>0.31</v>
      </c>
      <c r="D663" s="5">
        <v>0.32</v>
      </c>
      <c r="E663" s="5">
        <f t="shared" si="10"/>
        <v>0.315</v>
      </c>
    </row>
    <row r="664" spans="1:5">
      <c r="A664" t="s">
        <v>72</v>
      </c>
      <c r="B664" s="8">
        <v>41521</v>
      </c>
      <c r="C664" s="9">
        <v>0.64</v>
      </c>
      <c r="D664" s="5">
        <v>0.65</v>
      </c>
      <c r="E664" s="5">
        <f t="shared" si="10"/>
        <v>0.64500000000000002</v>
      </c>
    </row>
    <row r="665" spans="1:5">
      <c r="A665" t="s">
        <v>73</v>
      </c>
      <c r="B665" s="8">
        <v>41521</v>
      </c>
      <c r="C665" s="9">
        <v>1.28</v>
      </c>
      <c r="D665" s="5">
        <v>1.3</v>
      </c>
      <c r="E665" s="5">
        <f t="shared" si="10"/>
        <v>1.29</v>
      </c>
    </row>
    <row r="666" spans="1:5">
      <c r="A666" t="s">
        <v>74</v>
      </c>
      <c r="B666" s="8">
        <v>41521</v>
      </c>
      <c r="C666" s="9">
        <v>1.88</v>
      </c>
      <c r="D666" s="5">
        <v>1.9</v>
      </c>
      <c r="E666" s="5">
        <f t="shared" si="10"/>
        <v>1.89</v>
      </c>
    </row>
    <row r="667" spans="1:5">
      <c r="A667" t="s">
        <v>75</v>
      </c>
      <c r="B667" s="8">
        <v>41521</v>
      </c>
      <c r="C667" s="9">
        <v>2.4700000000000002</v>
      </c>
      <c r="D667" s="5">
        <v>2.52</v>
      </c>
      <c r="E667" s="5">
        <f t="shared" si="10"/>
        <v>2.4950000000000001</v>
      </c>
    </row>
    <row r="668" spans="1:5">
      <c r="A668" t="s">
        <v>76</v>
      </c>
      <c r="B668" s="8">
        <v>41521</v>
      </c>
      <c r="C668" s="9">
        <v>3.15</v>
      </c>
      <c r="D668" s="5">
        <v>3.2</v>
      </c>
      <c r="E668" s="5">
        <f t="shared" si="10"/>
        <v>3.1749999999999998</v>
      </c>
    </row>
    <row r="669" spans="1:5">
      <c r="A669" t="s">
        <v>77</v>
      </c>
      <c r="B669" s="8">
        <v>41521</v>
      </c>
      <c r="C669" s="9">
        <v>3.76</v>
      </c>
      <c r="D669" s="5">
        <v>3.82</v>
      </c>
      <c r="E669" s="5">
        <f t="shared" si="10"/>
        <v>3.79</v>
      </c>
    </row>
    <row r="670" spans="1:5">
      <c r="A670" t="s">
        <v>78</v>
      </c>
      <c r="B670" s="8">
        <v>41521</v>
      </c>
      <c r="C670" s="9">
        <v>7.3</v>
      </c>
      <c r="D670" s="5">
        <v>7.75</v>
      </c>
      <c r="E670" s="5">
        <f t="shared" si="10"/>
        <v>7.5250000000000004</v>
      </c>
    </row>
    <row r="671" spans="1:5">
      <c r="B671" s="8"/>
      <c r="C671" s="9"/>
      <c r="D671" s="5"/>
      <c r="E671" s="5"/>
    </row>
    <row r="672" spans="1:5">
      <c r="A672" t="s">
        <v>69</v>
      </c>
      <c r="B672" s="8">
        <v>41551</v>
      </c>
      <c r="C672" s="9">
        <v>0.16250000000000001</v>
      </c>
      <c r="D672" s="5">
        <v>0.16750000000000001</v>
      </c>
      <c r="E672" s="5">
        <f t="shared" si="10"/>
        <v>0.16500000000000001</v>
      </c>
    </row>
    <row r="673" spans="1:5">
      <c r="A673" t="s">
        <v>71</v>
      </c>
      <c r="B673" s="8">
        <v>41551</v>
      </c>
      <c r="C673" s="9">
        <v>0.31</v>
      </c>
      <c r="D673" s="5">
        <v>0.32</v>
      </c>
      <c r="E673" s="5">
        <f t="shared" si="10"/>
        <v>0.315</v>
      </c>
    </row>
    <row r="674" spans="1:5">
      <c r="A674" t="s">
        <v>72</v>
      </c>
      <c r="B674" s="8">
        <v>41551</v>
      </c>
      <c r="C674" s="9">
        <v>0.63</v>
      </c>
      <c r="D674" s="5">
        <v>0.64</v>
      </c>
      <c r="E674" s="5">
        <f t="shared" si="10"/>
        <v>0.63500000000000001</v>
      </c>
    </row>
    <row r="675" spans="1:5">
      <c r="A675" t="s">
        <v>73</v>
      </c>
      <c r="B675" s="8">
        <v>41551</v>
      </c>
      <c r="C675" s="9">
        <v>1.27</v>
      </c>
      <c r="D675" s="5">
        <v>1.29</v>
      </c>
      <c r="E675" s="5">
        <f t="shared" si="10"/>
        <v>1.28</v>
      </c>
    </row>
    <row r="676" spans="1:5">
      <c r="A676" t="s">
        <v>74</v>
      </c>
      <c r="B676" s="8">
        <v>41551</v>
      </c>
      <c r="C676" s="9">
        <v>1.9</v>
      </c>
      <c r="D676" s="5">
        <v>1.92</v>
      </c>
      <c r="E676" s="5">
        <f t="shared" si="10"/>
        <v>1.91</v>
      </c>
    </row>
    <row r="677" spans="1:5">
      <c r="A677" t="s">
        <v>75</v>
      </c>
      <c r="B677" s="8">
        <v>41551</v>
      </c>
      <c r="C677" s="9">
        <v>2.5499999999999998</v>
      </c>
      <c r="D677" s="5">
        <v>2.57</v>
      </c>
      <c r="E677" s="5">
        <f t="shared" si="10"/>
        <v>2.5599999999999996</v>
      </c>
    </row>
    <row r="678" spans="1:5">
      <c r="A678" t="s">
        <v>76</v>
      </c>
      <c r="B678" s="8">
        <v>41551</v>
      </c>
      <c r="C678" s="9">
        <v>3.13</v>
      </c>
      <c r="D678" s="5">
        <v>3.16</v>
      </c>
      <c r="E678" s="5">
        <f t="shared" si="10"/>
        <v>3.145</v>
      </c>
    </row>
    <row r="679" spans="1:5">
      <c r="A679" t="s">
        <v>77</v>
      </c>
      <c r="B679" s="8">
        <v>41551</v>
      </c>
      <c r="C679" s="9">
        <v>3.75</v>
      </c>
      <c r="D679" s="5">
        <v>3.79</v>
      </c>
      <c r="E679" s="5">
        <f t="shared" si="10"/>
        <v>3.77</v>
      </c>
    </row>
    <row r="680" spans="1:5">
      <c r="A680" t="s">
        <v>78</v>
      </c>
      <c r="B680" s="8">
        <v>41551</v>
      </c>
      <c r="C680" s="9">
        <v>7.4</v>
      </c>
      <c r="D680" s="5">
        <v>7.7</v>
      </c>
      <c r="E680" s="5">
        <f t="shared" si="10"/>
        <v>7.5500000000000007</v>
      </c>
    </row>
    <row r="681" spans="1:5">
      <c r="B681" s="8"/>
      <c r="C681" s="9"/>
      <c r="D681" s="5"/>
      <c r="E681" s="5"/>
    </row>
    <row r="682" spans="1:5">
      <c r="A682" t="s">
        <v>69</v>
      </c>
      <c r="B682" s="8">
        <v>41582</v>
      </c>
      <c r="C682" s="9">
        <v>0.16500000000000001</v>
      </c>
      <c r="D682" s="5">
        <v>0.17</v>
      </c>
      <c r="E682" s="5">
        <f t="shared" si="10"/>
        <v>0.16750000000000001</v>
      </c>
    </row>
    <row r="683" spans="1:5">
      <c r="A683" t="s">
        <v>71</v>
      </c>
      <c r="B683" s="8">
        <v>41582</v>
      </c>
      <c r="C683" s="9">
        <v>0.31</v>
      </c>
      <c r="D683" s="5">
        <v>0.315</v>
      </c>
      <c r="E683" s="5">
        <f t="shared" si="10"/>
        <v>0.3125</v>
      </c>
    </row>
    <row r="684" spans="1:5">
      <c r="A684" t="s">
        <v>72</v>
      </c>
      <c r="B684" s="8">
        <v>41582</v>
      </c>
      <c r="C684" s="9">
        <v>0.67</v>
      </c>
      <c r="D684" s="5">
        <v>0.68</v>
      </c>
      <c r="E684" s="5">
        <f t="shared" si="10"/>
        <v>0.67500000000000004</v>
      </c>
    </row>
    <row r="685" spans="1:5">
      <c r="A685" t="s">
        <v>73</v>
      </c>
      <c r="B685" s="8">
        <v>41582</v>
      </c>
      <c r="C685" s="9">
        <v>1.27</v>
      </c>
      <c r="D685" s="5">
        <v>1.29</v>
      </c>
      <c r="E685" s="5">
        <f t="shared" si="10"/>
        <v>1.28</v>
      </c>
    </row>
    <row r="686" spans="1:5">
      <c r="A686" t="s">
        <v>74</v>
      </c>
      <c r="B686" s="8">
        <v>41582</v>
      </c>
      <c r="C686" s="9">
        <v>1.89</v>
      </c>
      <c r="D686" s="5">
        <v>1.91</v>
      </c>
      <c r="E686" s="5">
        <f t="shared" si="10"/>
        <v>1.9</v>
      </c>
    </row>
    <row r="687" spans="1:5">
      <c r="A687" t="s">
        <v>75</v>
      </c>
      <c r="B687" s="8">
        <v>41582</v>
      </c>
      <c r="C687" s="9">
        <v>2.5099999999999998</v>
      </c>
      <c r="D687" s="5">
        <v>2.54</v>
      </c>
      <c r="E687" s="5">
        <f t="shared" si="10"/>
        <v>2.5249999999999999</v>
      </c>
    </row>
    <row r="688" spans="1:5">
      <c r="A688" t="s">
        <v>76</v>
      </c>
      <c r="B688" s="8">
        <v>41582</v>
      </c>
      <c r="C688" s="9">
        <v>3.12</v>
      </c>
      <c r="D688" s="5">
        <v>3.15</v>
      </c>
      <c r="E688" s="5">
        <f t="shared" si="10"/>
        <v>3.1349999999999998</v>
      </c>
    </row>
    <row r="689" spans="1:5">
      <c r="A689" t="s">
        <v>77</v>
      </c>
      <c r="B689" s="8">
        <v>41582</v>
      </c>
      <c r="C689" s="9">
        <v>3.75</v>
      </c>
      <c r="D689" s="5">
        <v>3.8</v>
      </c>
      <c r="E689" s="5">
        <f t="shared" si="10"/>
        <v>3.7749999999999999</v>
      </c>
    </row>
    <row r="690" spans="1:5">
      <c r="A690" t="s">
        <v>78</v>
      </c>
      <c r="B690" s="8">
        <v>41582</v>
      </c>
      <c r="C690" s="9">
        <v>7.3</v>
      </c>
      <c r="D690" s="5">
        <v>7.7</v>
      </c>
      <c r="E690" s="5">
        <f t="shared" si="10"/>
        <v>7.5</v>
      </c>
    </row>
    <row r="691" spans="1:5">
      <c r="B691" s="8"/>
      <c r="C691" s="9"/>
      <c r="D691" s="5"/>
      <c r="E691" s="5"/>
    </row>
    <row r="692" spans="1:5">
      <c r="A692" t="s">
        <v>69</v>
      </c>
      <c r="B692" s="8">
        <v>41612</v>
      </c>
      <c r="C692" s="9">
        <v>0.16750000000000001</v>
      </c>
      <c r="D692" s="5">
        <v>0.17249999999999999</v>
      </c>
      <c r="E692" s="5">
        <f t="shared" si="10"/>
        <v>0.16999999999999998</v>
      </c>
    </row>
    <row r="693" spans="1:5">
      <c r="A693" t="s">
        <v>71</v>
      </c>
      <c r="B693" s="8">
        <v>41612</v>
      </c>
      <c r="C693" s="9">
        <v>0.32</v>
      </c>
      <c r="D693" s="5">
        <v>0.33</v>
      </c>
      <c r="E693" s="5">
        <f t="shared" si="10"/>
        <v>0.32500000000000001</v>
      </c>
    </row>
    <row r="694" spans="1:5">
      <c r="A694" t="s">
        <v>72</v>
      </c>
      <c r="B694" s="8">
        <v>41612</v>
      </c>
      <c r="C694" s="9">
        <v>0.66</v>
      </c>
      <c r="D694" s="5">
        <v>0.67</v>
      </c>
      <c r="E694" s="5">
        <f t="shared" si="10"/>
        <v>0.66500000000000004</v>
      </c>
    </row>
    <row r="695" spans="1:5">
      <c r="A695" t="s">
        <v>73</v>
      </c>
      <c r="B695" s="8">
        <v>41612</v>
      </c>
      <c r="C695" s="9">
        <v>1.28</v>
      </c>
      <c r="D695" s="5">
        <v>1.3</v>
      </c>
      <c r="E695" s="5">
        <f t="shared" si="10"/>
        <v>1.29</v>
      </c>
    </row>
    <row r="696" spans="1:5">
      <c r="A696" t="s">
        <v>74</v>
      </c>
      <c r="B696" s="8">
        <v>41612</v>
      </c>
      <c r="C696" s="9">
        <v>1.88</v>
      </c>
      <c r="D696" s="5">
        <v>1.91</v>
      </c>
      <c r="E696" s="5">
        <f t="shared" si="10"/>
        <v>1.895</v>
      </c>
    </row>
    <row r="697" spans="1:5">
      <c r="A697" t="s">
        <v>75</v>
      </c>
      <c r="B697" s="8">
        <v>41612</v>
      </c>
      <c r="C697" s="9">
        <v>2.4900000000000002</v>
      </c>
      <c r="D697" s="5">
        <v>2.5299999999999998</v>
      </c>
      <c r="E697" s="5">
        <f t="shared" si="10"/>
        <v>2.5099999999999998</v>
      </c>
    </row>
    <row r="698" spans="1:5">
      <c r="A698" t="s">
        <v>76</v>
      </c>
      <c r="B698" s="8">
        <v>41612</v>
      </c>
      <c r="C698" s="9">
        <v>3.1</v>
      </c>
      <c r="D698" s="5">
        <v>3.15</v>
      </c>
      <c r="E698" s="5">
        <f t="shared" si="10"/>
        <v>3.125</v>
      </c>
    </row>
    <row r="699" spans="1:5">
      <c r="A699" t="s">
        <v>77</v>
      </c>
      <c r="B699" s="8">
        <v>41612</v>
      </c>
      <c r="C699" s="9">
        <v>3.77</v>
      </c>
      <c r="D699" s="5">
        <v>3.83</v>
      </c>
      <c r="E699" s="5">
        <f t="shared" si="10"/>
        <v>3.8</v>
      </c>
    </row>
    <row r="700" spans="1:5">
      <c r="A700" t="s">
        <v>78</v>
      </c>
      <c r="B700" s="8">
        <v>41612</v>
      </c>
      <c r="C700" s="9">
        <v>7.3</v>
      </c>
      <c r="D700" s="5">
        <v>7.7</v>
      </c>
      <c r="E700" s="5">
        <f t="shared" si="10"/>
        <v>7.5</v>
      </c>
    </row>
    <row r="701" spans="1:5">
      <c r="B701" s="8"/>
      <c r="C701" s="9"/>
      <c r="D701" s="5"/>
      <c r="E701" s="5"/>
    </row>
    <row r="702" spans="1:5">
      <c r="A702" t="s">
        <v>69</v>
      </c>
      <c r="B702" s="8" t="s">
        <v>55</v>
      </c>
      <c r="C702" s="9">
        <v>0.16250000000000001</v>
      </c>
      <c r="D702" s="5">
        <v>0.16750000000000001</v>
      </c>
      <c r="E702" s="5">
        <f t="shared" si="10"/>
        <v>0.16500000000000001</v>
      </c>
    </row>
    <row r="703" spans="1:5">
      <c r="A703" t="s">
        <v>71</v>
      </c>
      <c r="B703" s="8" t="s">
        <v>55</v>
      </c>
      <c r="C703" s="9">
        <v>0.315</v>
      </c>
      <c r="D703" s="5">
        <v>0.32500000000000001</v>
      </c>
      <c r="E703" s="5">
        <f t="shared" si="10"/>
        <v>0.32</v>
      </c>
    </row>
    <row r="704" spans="1:5">
      <c r="A704" t="s">
        <v>72</v>
      </c>
      <c r="B704" s="8" t="s">
        <v>55</v>
      </c>
      <c r="C704" s="9">
        <v>0.63</v>
      </c>
      <c r="D704" s="5">
        <v>0.64</v>
      </c>
      <c r="E704" s="5">
        <f t="shared" si="10"/>
        <v>0.63500000000000001</v>
      </c>
    </row>
    <row r="705" spans="1:5">
      <c r="A705" t="s">
        <v>73</v>
      </c>
      <c r="B705" s="8" t="s">
        <v>55</v>
      </c>
      <c r="C705" s="9">
        <v>1.28</v>
      </c>
      <c r="D705" s="5">
        <v>1.32</v>
      </c>
      <c r="E705" s="5">
        <f t="shared" si="10"/>
        <v>1.3</v>
      </c>
    </row>
    <row r="706" spans="1:5">
      <c r="A706" t="s">
        <v>74</v>
      </c>
      <c r="B706" s="8" t="s">
        <v>55</v>
      </c>
      <c r="C706" s="9">
        <v>1.89</v>
      </c>
      <c r="D706" s="5">
        <v>1.91</v>
      </c>
      <c r="E706" s="5">
        <f t="shared" si="10"/>
        <v>1.9</v>
      </c>
    </row>
    <row r="707" spans="1:5">
      <c r="A707" t="s">
        <v>75</v>
      </c>
      <c r="B707" s="8" t="s">
        <v>55</v>
      </c>
      <c r="C707" s="9">
        <v>2.4900000000000002</v>
      </c>
      <c r="D707" s="5">
        <v>2.5299999999999998</v>
      </c>
      <c r="E707" s="5">
        <f t="shared" ref="E707:E770" si="11">AVERAGE(C707,D707)</f>
        <v>2.5099999999999998</v>
      </c>
    </row>
    <row r="708" spans="1:5">
      <c r="A708" t="s">
        <v>76</v>
      </c>
      <c r="B708" s="8" t="s">
        <v>55</v>
      </c>
      <c r="C708" s="9">
        <v>3.12</v>
      </c>
      <c r="D708" s="5">
        <v>3.15</v>
      </c>
      <c r="E708" s="5">
        <f t="shared" si="11"/>
        <v>3.1349999999999998</v>
      </c>
    </row>
    <row r="709" spans="1:5">
      <c r="A709" t="s">
        <v>77</v>
      </c>
      <c r="B709" s="8" t="s">
        <v>55</v>
      </c>
      <c r="C709" s="9">
        <v>3.72</v>
      </c>
      <c r="D709" s="5">
        <v>3.75</v>
      </c>
      <c r="E709" s="5">
        <f t="shared" si="11"/>
        <v>3.7350000000000003</v>
      </c>
    </row>
    <row r="710" spans="1:5">
      <c r="A710" t="s">
        <v>78</v>
      </c>
      <c r="B710" s="8" t="s">
        <v>55</v>
      </c>
      <c r="C710" s="9">
        <v>7.1</v>
      </c>
      <c r="D710" s="5">
        <v>7.5</v>
      </c>
      <c r="E710" s="5">
        <f t="shared" si="11"/>
        <v>7.3</v>
      </c>
    </row>
    <row r="711" spans="1:5">
      <c r="B711" s="8"/>
      <c r="C711" s="9"/>
      <c r="D711" s="5"/>
      <c r="E711" s="5"/>
    </row>
    <row r="712" spans="1:5">
      <c r="A712" t="s">
        <v>69</v>
      </c>
      <c r="B712" s="8" t="s">
        <v>56</v>
      </c>
      <c r="C712" s="9">
        <v>0.14000000000000001</v>
      </c>
      <c r="D712" s="5">
        <v>0.15</v>
      </c>
      <c r="E712" s="5">
        <f t="shared" si="11"/>
        <v>0.14500000000000002</v>
      </c>
    </row>
    <row r="713" spans="1:5">
      <c r="A713" t="s">
        <v>71</v>
      </c>
      <c r="B713" s="8" t="s">
        <v>56</v>
      </c>
      <c r="C713" s="9">
        <v>0.28999999999999998</v>
      </c>
      <c r="D713" s="5">
        <v>0.3</v>
      </c>
      <c r="E713" s="5">
        <f t="shared" si="11"/>
        <v>0.29499999999999998</v>
      </c>
    </row>
    <row r="714" spans="1:5">
      <c r="A714" t="s">
        <v>72</v>
      </c>
      <c r="B714" s="8" t="s">
        <v>56</v>
      </c>
      <c r="C714" s="9">
        <v>0.6</v>
      </c>
      <c r="D714" s="5">
        <v>0.62</v>
      </c>
      <c r="E714" s="5">
        <f t="shared" si="11"/>
        <v>0.61</v>
      </c>
    </row>
    <row r="715" spans="1:5">
      <c r="A715" t="s">
        <v>73</v>
      </c>
      <c r="B715" s="8" t="s">
        <v>56</v>
      </c>
      <c r="C715" s="9">
        <v>1.27</v>
      </c>
      <c r="D715" s="5">
        <v>1.29</v>
      </c>
      <c r="E715" s="5">
        <f t="shared" si="11"/>
        <v>1.28</v>
      </c>
    </row>
    <row r="716" spans="1:5">
      <c r="A716" t="s">
        <v>74</v>
      </c>
      <c r="B716" s="8" t="s">
        <v>56</v>
      </c>
      <c r="C716" s="9">
        <v>1.87</v>
      </c>
      <c r="D716" s="5">
        <v>1.89</v>
      </c>
      <c r="E716" s="5">
        <f t="shared" si="11"/>
        <v>1.88</v>
      </c>
    </row>
    <row r="717" spans="1:5">
      <c r="A717" t="s">
        <v>75</v>
      </c>
      <c r="B717" s="8" t="s">
        <v>56</v>
      </c>
      <c r="C717" s="9">
        <v>2.4500000000000002</v>
      </c>
      <c r="D717" s="5">
        <v>2.5</v>
      </c>
      <c r="E717" s="5">
        <f t="shared" si="11"/>
        <v>2.4750000000000001</v>
      </c>
    </row>
    <row r="718" spans="1:5">
      <c r="A718" t="s">
        <v>76</v>
      </c>
      <c r="B718" s="8" t="s">
        <v>56</v>
      </c>
      <c r="C718" s="9">
        <v>3.1</v>
      </c>
      <c r="D718" s="5">
        <v>3.15</v>
      </c>
      <c r="E718" s="5">
        <f t="shared" si="11"/>
        <v>3.125</v>
      </c>
    </row>
    <row r="719" spans="1:5">
      <c r="A719" t="s">
        <v>77</v>
      </c>
      <c r="B719" s="8" t="s">
        <v>56</v>
      </c>
      <c r="C719" s="9">
        <v>3.72</v>
      </c>
      <c r="D719" s="5">
        <v>3.77</v>
      </c>
      <c r="E719" s="5">
        <f t="shared" si="11"/>
        <v>3.7450000000000001</v>
      </c>
    </row>
    <row r="720" spans="1:5">
      <c r="A720" t="s">
        <v>78</v>
      </c>
      <c r="B720" s="8" t="s">
        <v>56</v>
      </c>
      <c r="C720" s="9">
        <v>7.1</v>
      </c>
      <c r="D720" s="5">
        <v>7.5</v>
      </c>
      <c r="E720" s="5">
        <f t="shared" si="11"/>
        <v>7.3</v>
      </c>
    </row>
    <row r="721" spans="1:5">
      <c r="B721" s="8"/>
      <c r="C721" s="9"/>
      <c r="D721" s="5"/>
      <c r="E721" s="5"/>
    </row>
    <row r="722" spans="1:5">
      <c r="A722" t="s">
        <v>69</v>
      </c>
      <c r="B722" s="8" t="s">
        <v>57</v>
      </c>
      <c r="C722" s="9">
        <v>0.13</v>
      </c>
      <c r="D722" s="5">
        <v>0.13500000000000001</v>
      </c>
      <c r="E722" s="5">
        <f t="shared" si="11"/>
        <v>0.13250000000000001</v>
      </c>
    </row>
    <row r="723" spans="1:5">
      <c r="A723" t="s">
        <v>71</v>
      </c>
      <c r="B723" s="8" t="s">
        <v>57</v>
      </c>
      <c r="C723" s="9">
        <v>0.3</v>
      </c>
      <c r="D723" s="5">
        <v>0.31</v>
      </c>
      <c r="E723" s="5">
        <f t="shared" si="11"/>
        <v>0.30499999999999999</v>
      </c>
    </row>
    <row r="724" spans="1:5">
      <c r="A724" t="s">
        <v>72</v>
      </c>
      <c r="B724" s="8" t="s">
        <v>57</v>
      </c>
      <c r="C724" s="9">
        <v>0.6</v>
      </c>
      <c r="D724" s="5">
        <v>0.61</v>
      </c>
      <c r="E724" s="5">
        <f t="shared" si="11"/>
        <v>0.60499999999999998</v>
      </c>
    </row>
    <row r="725" spans="1:5">
      <c r="A725" t="s">
        <v>73</v>
      </c>
      <c r="B725" s="8" t="s">
        <v>57</v>
      </c>
      <c r="C725" s="9">
        <v>1.24</v>
      </c>
      <c r="D725" s="5">
        <v>1.26</v>
      </c>
      <c r="E725" s="5">
        <f t="shared" si="11"/>
        <v>1.25</v>
      </c>
    </row>
    <row r="726" spans="1:5">
      <c r="A726" t="s">
        <v>74</v>
      </c>
      <c r="B726" s="8" t="s">
        <v>57</v>
      </c>
      <c r="C726" s="9">
        <v>1.86</v>
      </c>
      <c r="D726" s="5">
        <v>1.89</v>
      </c>
      <c r="E726" s="5">
        <f t="shared" si="11"/>
        <v>1.875</v>
      </c>
    </row>
    <row r="727" spans="1:5">
      <c r="A727" t="s">
        <v>75</v>
      </c>
      <c r="B727" s="8" t="s">
        <v>57</v>
      </c>
      <c r="C727" s="9">
        <v>2.5</v>
      </c>
      <c r="D727" s="5">
        <v>2.54</v>
      </c>
      <c r="E727" s="5">
        <f t="shared" si="11"/>
        <v>2.52</v>
      </c>
    </row>
    <row r="728" spans="1:5">
      <c r="A728" t="s">
        <v>76</v>
      </c>
      <c r="B728" s="8" t="s">
        <v>57</v>
      </c>
      <c r="C728" s="9">
        <v>3.08</v>
      </c>
      <c r="D728" s="5">
        <v>3.12</v>
      </c>
      <c r="E728" s="5">
        <f t="shared" si="11"/>
        <v>3.1</v>
      </c>
    </row>
    <row r="729" spans="1:5">
      <c r="A729" t="s">
        <v>77</v>
      </c>
      <c r="B729" s="8" t="s">
        <v>57</v>
      </c>
      <c r="C729" s="9">
        <v>3.72</v>
      </c>
      <c r="D729" s="5">
        <v>3.75</v>
      </c>
      <c r="E729" s="5">
        <f t="shared" si="11"/>
        <v>3.7350000000000003</v>
      </c>
    </row>
    <row r="730" spans="1:5">
      <c r="A730" t="s">
        <v>78</v>
      </c>
      <c r="B730" s="8" t="s">
        <v>57</v>
      </c>
      <c r="C730" s="9">
        <v>7.3</v>
      </c>
      <c r="D730" s="5">
        <v>7.5</v>
      </c>
      <c r="E730" s="5">
        <f t="shared" si="11"/>
        <v>7.4</v>
      </c>
    </row>
    <row r="731" spans="1:5">
      <c r="B731" s="8"/>
      <c r="C731" s="9"/>
      <c r="D731" s="5"/>
      <c r="E731" s="5"/>
    </row>
    <row r="732" spans="1:5">
      <c r="A732" t="s">
        <v>69</v>
      </c>
      <c r="B732" s="8" t="s">
        <v>58</v>
      </c>
      <c r="C732" s="9">
        <v>0.11</v>
      </c>
      <c r="D732" s="5">
        <v>0.13</v>
      </c>
      <c r="E732" s="5">
        <f t="shared" si="11"/>
        <v>0.12</v>
      </c>
    </row>
    <row r="733" spans="1:5">
      <c r="A733" t="s">
        <v>71</v>
      </c>
      <c r="B733" s="8" t="s">
        <v>58</v>
      </c>
      <c r="C733" s="9">
        <v>0.26</v>
      </c>
      <c r="D733" s="5">
        <v>0.27</v>
      </c>
      <c r="E733" s="5">
        <f t="shared" si="11"/>
        <v>0.26500000000000001</v>
      </c>
    </row>
    <row r="734" spans="1:5">
      <c r="A734" t="s">
        <v>72</v>
      </c>
      <c r="B734" s="8" t="s">
        <v>58</v>
      </c>
      <c r="C734" s="9">
        <v>0.62</v>
      </c>
      <c r="D734" s="5">
        <v>0.64</v>
      </c>
      <c r="E734" s="5">
        <f t="shared" si="11"/>
        <v>0.63</v>
      </c>
    </row>
    <row r="735" spans="1:5">
      <c r="A735" t="s">
        <v>73</v>
      </c>
      <c r="B735" s="8" t="s">
        <v>58</v>
      </c>
      <c r="C735" s="9">
        <v>1.23</v>
      </c>
      <c r="D735" s="5">
        <v>1.25</v>
      </c>
      <c r="E735" s="5">
        <f t="shared" si="11"/>
        <v>1.24</v>
      </c>
    </row>
    <row r="736" spans="1:5">
      <c r="A736" t="s">
        <v>74</v>
      </c>
      <c r="B736" s="8" t="s">
        <v>58</v>
      </c>
      <c r="C736" s="9">
        <v>1.86</v>
      </c>
      <c r="D736" s="5">
        <v>1.88</v>
      </c>
      <c r="E736" s="5">
        <f t="shared" si="11"/>
        <v>1.87</v>
      </c>
    </row>
    <row r="737" spans="1:5">
      <c r="A737" t="s">
        <v>75</v>
      </c>
      <c r="B737" s="8" t="s">
        <v>58</v>
      </c>
      <c r="C737" s="9">
        <v>2.4500000000000002</v>
      </c>
      <c r="D737" s="5">
        <v>2.5</v>
      </c>
      <c r="E737" s="5">
        <f t="shared" si="11"/>
        <v>2.4750000000000001</v>
      </c>
    </row>
    <row r="738" spans="1:5">
      <c r="A738" t="s">
        <v>76</v>
      </c>
      <c r="B738" s="8" t="s">
        <v>58</v>
      </c>
      <c r="C738" s="9">
        <v>3.08</v>
      </c>
      <c r="D738" s="5">
        <v>3.12</v>
      </c>
      <c r="E738" s="5">
        <f t="shared" si="11"/>
        <v>3.1</v>
      </c>
    </row>
    <row r="739" spans="1:5">
      <c r="A739" t="s">
        <v>77</v>
      </c>
      <c r="B739" s="8" t="s">
        <v>58</v>
      </c>
      <c r="C739" s="9">
        <v>3.65</v>
      </c>
      <c r="D739" s="5">
        <v>3.75</v>
      </c>
      <c r="E739" s="5">
        <f t="shared" si="11"/>
        <v>3.7</v>
      </c>
    </row>
    <row r="740" spans="1:5">
      <c r="A740" t="s">
        <v>78</v>
      </c>
      <c r="B740" s="8" t="s">
        <v>58</v>
      </c>
      <c r="C740" s="9">
        <v>7.2</v>
      </c>
      <c r="D740" s="5">
        <v>7.5</v>
      </c>
      <c r="E740" s="5">
        <f t="shared" si="11"/>
        <v>7.35</v>
      </c>
    </row>
    <row r="741" spans="1:5">
      <c r="B741" s="8"/>
      <c r="C741" s="9"/>
      <c r="D741" s="5"/>
      <c r="E741" s="5"/>
    </row>
    <row r="742" spans="1:5">
      <c r="A742" t="s">
        <v>69</v>
      </c>
      <c r="B742" s="8" t="s">
        <v>59</v>
      </c>
      <c r="C742" s="9">
        <v>0.15</v>
      </c>
      <c r="D742" s="5">
        <v>0.16</v>
      </c>
      <c r="E742" s="5">
        <f t="shared" si="11"/>
        <v>0.155</v>
      </c>
    </row>
    <row r="743" spans="1:5">
      <c r="A743" t="s">
        <v>71</v>
      </c>
      <c r="B743" s="8" t="s">
        <v>59</v>
      </c>
      <c r="C743" s="9">
        <v>0.28999999999999998</v>
      </c>
      <c r="D743" s="5">
        <v>0.31</v>
      </c>
      <c r="E743" s="5">
        <f t="shared" si="11"/>
        <v>0.3</v>
      </c>
    </row>
    <row r="744" spans="1:5">
      <c r="A744" t="s">
        <v>72</v>
      </c>
      <c r="B744" s="8" t="s">
        <v>59</v>
      </c>
      <c r="C744" s="9">
        <v>0.64</v>
      </c>
      <c r="D744" s="5">
        <v>0.65</v>
      </c>
      <c r="E744" s="5">
        <f t="shared" si="11"/>
        <v>0.64500000000000002</v>
      </c>
    </row>
    <row r="745" spans="1:5">
      <c r="A745" t="s">
        <v>73</v>
      </c>
      <c r="B745" s="8" t="s">
        <v>59</v>
      </c>
      <c r="C745" s="9">
        <v>1.26</v>
      </c>
      <c r="D745" s="5">
        <v>1.28</v>
      </c>
      <c r="E745" s="5">
        <f t="shared" si="11"/>
        <v>1.27</v>
      </c>
    </row>
    <row r="746" spans="1:5">
      <c r="A746" t="s">
        <v>74</v>
      </c>
      <c r="B746" s="8" t="s">
        <v>59</v>
      </c>
      <c r="C746" s="9">
        <v>1.87</v>
      </c>
      <c r="D746" s="5">
        <v>1.89</v>
      </c>
      <c r="E746" s="5">
        <f t="shared" si="11"/>
        <v>1.88</v>
      </c>
    </row>
    <row r="747" spans="1:5">
      <c r="A747" t="s">
        <v>75</v>
      </c>
      <c r="B747" s="8" t="s">
        <v>59</v>
      </c>
      <c r="C747" s="9">
        <v>2.5</v>
      </c>
      <c r="D747" s="5">
        <v>2.52</v>
      </c>
      <c r="E747" s="5">
        <f t="shared" si="11"/>
        <v>2.5099999999999998</v>
      </c>
    </row>
    <row r="748" spans="1:5">
      <c r="A748" t="s">
        <v>76</v>
      </c>
      <c r="B748" s="8" t="s">
        <v>59</v>
      </c>
      <c r="C748" s="9">
        <v>3.07</v>
      </c>
      <c r="D748" s="5">
        <v>3.1</v>
      </c>
      <c r="E748" s="5">
        <f t="shared" si="11"/>
        <v>3.085</v>
      </c>
    </row>
    <row r="749" spans="1:5">
      <c r="A749" t="s">
        <v>77</v>
      </c>
      <c r="B749" s="8" t="s">
        <v>59</v>
      </c>
      <c r="C749" s="9">
        <v>3.7</v>
      </c>
      <c r="D749" s="5">
        <v>3.75</v>
      </c>
      <c r="E749" s="5">
        <f t="shared" si="11"/>
        <v>3.7250000000000001</v>
      </c>
    </row>
    <row r="750" spans="1:5">
      <c r="A750" t="s">
        <v>78</v>
      </c>
      <c r="B750" s="8" t="s">
        <v>59</v>
      </c>
      <c r="C750" s="9">
        <v>7.3</v>
      </c>
      <c r="D750" s="5">
        <v>7.5</v>
      </c>
      <c r="E750" s="5">
        <f t="shared" si="11"/>
        <v>7.4</v>
      </c>
    </row>
    <row r="751" spans="1:5">
      <c r="B751" s="8"/>
      <c r="C751" s="9"/>
      <c r="D751" s="5"/>
      <c r="E751" s="5"/>
    </row>
    <row r="752" spans="1:5">
      <c r="A752" t="s">
        <v>69</v>
      </c>
      <c r="B752" s="8" t="s">
        <v>60</v>
      </c>
      <c r="C752" s="9">
        <v>0.155</v>
      </c>
      <c r="D752" s="5">
        <v>0.16500000000000001</v>
      </c>
      <c r="E752" s="5">
        <f t="shared" si="11"/>
        <v>0.16</v>
      </c>
    </row>
    <row r="753" spans="1:5">
      <c r="A753" t="s">
        <v>71</v>
      </c>
      <c r="B753" s="8" t="s">
        <v>60</v>
      </c>
      <c r="C753" s="9">
        <v>0.30499999999999999</v>
      </c>
      <c r="D753" s="5">
        <v>0.31</v>
      </c>
      <c r="E753" s="5">
        <f t="shared" si="11"/>
        <v>0.3075</v>
      </c>
    </row>
    <row r="754" spans="1:5">
      <c r="A754" t="s">
        <v>72</v>
      </c>
      <c r="B754" s="8" t="s">
        <v>60</v>
      </c>
      <c r="C754" s="9">
        <v>0.62</v>
      </c>
      <c r="D754" s="5">
        <v>0.63</v>
      </c>
      <c r="E754" s="5">
        <f t="shared" si="11"/>
        <v>0.625</v>
      </c>
    </row>
    <row r="755" spans="1:5">
      <c r="A755" t="s">
        <v>73</v>
      </c>
      <c r="B755" s="8" t="s">
        <v>60</v>
      </c>
      <c r="C755" s="9">
        <v>1.3</v>
      </c>
      <c r="D755" s="5">
        <v>1.31</v>
      </c>
      <c r="E755" s="5">
        <f t="shared" si="11"/>
        <v>1.3050000000000002</v>
      </c>
    </row>
    <row r="756" spans="1:5">
      <c r="A756" t="s">
        <v>74</v>
      </c>
      <c r="B756" s="8" t="s">
        <v>60</v>
      </c>
      <c r="C756" s="9">
        <v>1.86</v>
      </c>
      <c r="D756" s="5">
        <v>1.88</v>
      </c>
      <c r="E756" s="5">
        <f t="shared" si="11"/>
        <v>1.87</v>
      </c>
    </row>
    <row r="757" spans="1:5">
      <c r="A757" t="s">
        <v>75</v>
      </c>
      <c r="B757" s="8" t="s">
        <v>60</v>
      </c>
      <c r="C757" s="9">
        <v>2.4005999999999998</v>
      </c>
      <c r="D757" s="5">
        <v>2.4900000000000002</v>
      </c>
      <c r="E757" s="5">
        <f t="shared" si="11"/>
        <v>2.4453</v>
      </c>
    </row>
    <row r="758" spans="1:5">
      <c r="A758" t="s">
        <v>76</v>
      </c>
      <c r="B758" s="8" t="s">
        <v>60</v>
      </c>
      <c r="C758" s="9">
        <v>3.06</v>
      </c>
      <c r="D758" s="5">
        <v>3.1</v>
      </c>
      <c r="E758" s="5">
        <f t="shared" si="11"/>
        <v>3.08</v>
      </c>
    </row>
    <row r="759" spans="1:5">
      <c r="A759" t="s">
        <v>77</v>
      </c>
      <c r="B759" s="8" t="s">
        <v>60</v>
      </c>
      <c r="C759" s="9">
        <v>3.68</v>
      </c>
      <c r="D759" s="5">
        <v>3.72</v>
      </c>
      <c r="E759" s="5">
        <f t="shared" si="11"/>
        <v>3.7</v>
      </c>
    </row>
    <row r="760" spans="1:5">
      <c r="A760" t="s">
        <v>78</v>
      </c>
      <c r="B760" s="8" t="s">
        <v>60</v>
      </c>
      <c r="C760" s="9">
        <v>7.3</v>
      </c>
      <c r="D760" s="5">
        <v>7.7</v>
      </c>
      <c r="E760" s="5">
        <f t="shared" si="11"/>
        <v>7.5</v>
      </c>
    </row>
    <row r="761" spans="1:5">
      <c r="B761" s="8"/>
      <c r="C761" s="9"/>
      <c r="D761" s="5"/>
      <c r="E761" s="5"/>
    </row>
    <row r="762" spans="1:5">
      <c r="A762" t="s">
        <v>69</v>
      </c>
      <c r="B762" s="8" t="s">
        <v>61</v>
      </c>
      <c r="C762" s="9">
        <v>0.14000000000000001</v>
      </c>
      <c r="D762" s="5">
        <v>0.15</v>
      </c>
      <c r="E762" s="5">
        <f t="shared" si="11"/>
        <v>0.14500000000000002</v>
      </c>
    </row>
    <row r="763" spans="1:5">
      <c r="A763" t="s">
        <v>71</v>
      </c>
      <c r="B763" s="8" t="s">
        <v>61</v>
      </c>
      <c r="C763" s="9">
        <v>0.28000000000000003</v>
      </c>
      <c r="D763" s="5">
        <v>0.3</v>
      </c>
      <c r="E763" s="5">
        <f t="shared" si="11"/>
        <v>0.29000000000000004</v>
      </c>
    </row>
    <row r="764" spans="1:5">
      <c r="A764" t="s">
        <v>72</v>
      </c>
      <c r="B764" s="8" t="s">
        <v>61</v>
      </c>
      <c r="C764" s="9">
        <v>0.61</v>
      </c>
      <c r="D764" s="5">
        <v>0.63</v>
      </c>
      <c r="E764" s="5">
        <f t="shared" si="11"/>
        <v>0.62</v>
      </c>
    </row>
    <row r="765" spans="1:5">
      <c r="A765" t="s">
        <v>73</v>
      </c>
      <c r="B765" s="8" t="s">
        <v>61</v>
      </c>
      <c r="C765" s="9">
        <v>1.25</v>
      </c>
      <c r="D765" s="5">
        <v>1.28</v>
      </c>
      <c r="E765" s="5">
        <f t="shared" si="11"/>
        <v>1.2650000000000001</v>
      </c>
    </row>
    <row r="766" spans="1:5">
      <c r="A766" t="s">
        <v>74</v>
      </c>
      <c r="B766" s="8" t="s">
        <v>61</v>
      </c>
      <c r="C766" s="9">
        <v>1.83</v>
      </c>
      <c r="D766" s="5">
        <v>1.86</v>
      </c>
      <c r="E766" s="5">
        <f t="shared" si="11"/>
        <v>1.8450000000000002</v>
      </c>
    </row>
    <row r="767" spans="1:5">
      <c r="A767" t="s">
        <v>75</v>
      </c>
      <c r="B767" s="8" t="s">
        <v>61</v>
      </c>
      <c r="C767" s="9">
        <v>2.4500000000000002</v>
      </c>
      <c r="D767" s="5">
        <v>2.4900000000000002</v>
      </c>
      <c r="E767" s="5">
        <f t="shared" si="11"/>
        <v>2.4700000000000002</v>
      </c>
    </row>
    <row r="768" spans="1:5">
      <c r="A768" t="s">
        <v>76</v>
      </c>
      <c r="B768" s="8" t="s">
        <v>61</v>
      </c>
      <c r="C768" s="9">
        <v>3.05</v>
      </c>
      <c r="D768" s="5">
        <v>3.08</v>
      </c>
      <c r="E768" s="5">
        <f t="shared" si="11"/>
        <v>3.0649999999999999</v>
      </c>
    </row>
    <row r="769" spans="1:5">
      <c r="A769" t="s">
        <v>77</v>
      </c>
      <c r="B769" s="8" t="s">
        <v>61</v>
      </c>
      <c r="C769" s="9">
        <v>3.68</v>
      </c>
      <c r="D769" s="5">
        <v>3.73</v>
      </c>
      <c r="E769" s="5">
        <f t="shared" si="11"/>
        <v>3.7050000000000001</v>
      </c>
    </row>
    <row r="770" spans="1:5">
      <c r="A770" t="s">
        <v>78</v>
      </c>
      <c r="B770" s="8" t="s">
        <v>61</v>
      </c>
      <c r="C770" s="9">
        <v>7.3</v>
      </c>
      <c r="D770" s="5">
        <v>7.7</v>
      </c>
      <c r="E770" s="5">
        <f t="shared" si="11"/>
        <v>7.5</v>
      </c>
    </row>
    <row r="771" spans="1:5">
      <c r="B771" s="8"/>
      <c r="C771" s="9"/>
      <c r="D771" s="5"/>
      <c r="E771" s="5"/>
    </row>
    <row r="772" spans="1:5">
      <c r="A772" t="s">
        <v>69</v>
      </c>
      <c r="B772" s="8" t="s">
        <v>62</v>
      </c>
      <c r="C772" s="9">
        <v>0.17</v>
      </c>
      <c r="D772" s="5">
        <v>0.17499999999999999</v>
      </c>
      <c r="E772" s="5">
        <f t="shared" ref="E772:E834" si="12">AVERAGE(C772,D772)</f>
        <v>0.17249999999999999</v>
      </c>
    </row>
    <row r="773" spans="1:5">
      <c r="A773" t="s">
        <v>71</v>
      </c>
      <c r="B773" s="8" t="s">
        <v>62</v>
      </c>
      <c r="C773" s="9">
        <v>0.62</v>
      </c>
      <c r="D773" s="5">
        <v>0.64</v>
      </c>
      <c r="E773" s="5">
        <f t="shared" si="12"/>
        <v>0.63</v>
      </c>
    </row>
    <row r="774" spans="1:5">
      <c r="A774" t="s">
        <v>72</v>
      </c>
      <c r="B774" s="8" t="s">
        <v>62</v>
      </c>
      <c r="C774" s="9">
        <v>0.3</v>
      </c>
      <c r="D774" s="5">
        <v>0.32</v>
      </c>
      <c r="E774" s="5">
        <f t="shared" si="12"/>
        <v>0.31</v>
      </c>
    </row>
    <row r="775" spans="1:5">
      <c r="A775" t="s">
        <v>73</v>
      </c>
      <c r="B775" s="8" t="s">
        <v>62</v>
      </c>
      <c r="C775" s="9">
        <v>1.25</v>
      </c>
      <c r="D775" s="5">
        <v>1.28</v>
      </c>
      <c r="E775" s="5">
        <f t="shared" si="12"/>
        <v>1.2650000000000001</v>
      </c>
    </row>
    <row r="776" spans="1:5">
      <c r="A776" t="s">
        <v>74</v>
      </c>
      <c r="B776" s="8" t="s">
        <v>62</v>
      </c>
      <c r="C776" s="9">
        <v>1.85</v>
      </c>
      <c r="D776" s="5">
        <v>1.87</v>
      </c>
      <c r="E776" s="5">
        <f t="shared" si="12"/>
        <v>1.86</v>
      </c>
    </row>
    <row r="777" spans="1:5">
      <c r="A777" t="s">
        <v>75</v>
      </c>
      <c r="B777" s="8" t="s">
        <v>62</v>
      </c>
      <c r="C777" s="9">
        <v>2.5099999999999998</v>
      </c>
      <c r="D777" s="5">
        <v>2.5299999999999998</v>
      </c>
      <c r="E777" s="5">
        <f t="shared" si="12"/>
        <v>2.5199999999999996</v>
      </c>
    </row>
    <row r="778" spans="1:5">
      <c r="A778" t="s">
        <v>76</v>
      </c>
      <c r="B778" s="8" t="s">
        <v>62</v>
      </c>
      <c r="C778" s="9">
        <v>3.08</v>
      </c>
      <c r="D778" s="5">
        <v>3.12</v>
      </c>
      <c r="E778" s="5">
        <f t="shared" si="12"/>
        <v>3.1</v>
      </c>
    </row>
    <row r="779" spans="1:5">
      <c r="A779" t="s">
        <v>77</v>
      </c>
      <c r="B779" s="8" t="s">
        <v>62</v>
      </c>
      <c r="C779" s="9">
        <v>3.65</v>
      </c>
      <c r="D779" s="5">
        <v>3.7</v>
      </c>
      <c r="E779" s="5">
        <f t="shared" si="12"/>
        <v>3.6749999999999998</v>
      </c>
    </row>
    <row r="780" spans="1:5">
      <c r="A780" t="s">
        <v>78</v>
      </c>
      <c r="B780" s="8" t="s">
        <v>62</v>
      </c>
      <c r="C780" s="9">
        <v>7.2</v>
      </c>
      <c r="D780" s="5">
        <v>7.6</v>
      </c>
      <c r="E780" s="5">
        <f t="shared" si="12"/>
        <v>7.4</v>
      </c>
    </row>
    <row r="781" spans="1:5">
      <c r="B781" s="8"/>
      <c r="C781" s="9"/>
      <c r="D781" s="5"/>
      <c r="E781" s="5"/>
    </row>
    <row r="782" spans="1:5">
      <c r="A782" t="s">
        <v>69</v>
      </c>
      <c r="B782" s="8" t="s">
        <v>63</v>
      </c>
      <c r="C782" s="9">
        <v>0.1525</v>
      </c>
      <c r="D782" s="5">
        <v>0.1575</v>
      </c>
      <c r="E782" s="5">
        <f t="shared" si="12"/>
        <v>0.155</v>
      </c>
    </row>
    <row r="783" spans="1:5">
      <c r="A783" t="s">
        <v>71</v>
      </c>
      <c r="B783" s="8" t="s">
        <v>63</v>
      </c>
      <c r="C783" s="9">
        <v>0.3</v>
      </c>
      <c r="D783" s="5">
        <v>0.31</v>
      </c>
      <c r="E783" s="5">
        <f t="shared" si="12"/>
        <v>0.30499999999999999</v>
      </c>
    </row>
    <row r="784" spans="1:5">
      <c r="A784" t="s">
        <v>72</v>
      </c>
      <c r="B784" s="8" t="s">
        <v>63</v>
      </c>
      <c r="C784" s="9">
        <v>0.68</v>
      </c>
      <c r="D784" s="5">
        <v>0.69</v>
      </c>
      <c r="E784" s="5">
        <f t="shared" si="12"/>
        <v>0.68500000000000005</v>
      </c>
    </row>
    <row r="785" spans="1:5">
      <c r="A785" t="s">
        <v>73</v>
      </c>
      <c r="B785" s="8" t="s">
        <v>63</v>
      </c>
      <c r="C785" s="9">
        <v>1.24</v>
      </c>
      <c r="D785" s="5">
        <v>1.26</v>
      </c>
      <c r="E785" s="5">
        <f t="shared" si="12"/>
        <v>1.25</v>
      </c>
    </row>
    <row r="786" spans="1:5">
      <c r="A786" t="s">
        <v>74</v>
      </c>
      <c r="B786" s="8" t="s">
        <v>63</v>
      </c>
      <c r="C786" s="9">
        <v>1.86</v>
      </c>
      <c r="D786" s="5">
        <v>1.87</v>
      </c>
      <c r="E786" s="5">
        <f t="shared" si="12"/>
        <v>1.8650000000000002</v>
      </c>
    </row>
    <row r="787" spans="1:5">
      <c r="A787" t="s">
        <v>75</v>
      </c>
      <c r="B787" s="8" t="s">
        <v>63</v>
      </c>
      <c r="C787" s="9">
        <v>2.4900000000000002</v>
      </c>
      <c r="D787" s="5">
        <v>2.5</v>
      </c>
      <c r="E787" s="5">
        <f t="shared" si="12"/>
        <v>2.4950000000000001</v>
      </c>
    </row>
    <row r="788" spans="1:5">
      <c r="A788" t="s">
        <v>76</v>
      </c>
      <c r="B788" s="8" t="s">
        <v>63</v>
      </c>
      <c r="C788" s="9">
        <v>3.09</v>
      </c>
      <c r="D788" s="5">
        <v>3.1</v>
      </c>
      <c r="E788" s="5">
        <f t="shared" si="12"/>
        <v>3.0949999999999998</v>
      </c>
    </row>
    <row r="789" spans="1:5">
      <c r="A789" t="s">
        <v>77</v>
      </c>
      <c r="B789" s="8" t="s">
        <v>63</v>
      </c>
      <c r="C789" s="9">
        <v>3.68</v>
      </c>
      <c r="D789" s="5">
        <v>3.72</v>
      </c>
      <c r="E789" s="5">
        <f t="shared" si="12"/>
        <v>3.7</v>
      </c>
    </row>
    <row r="790" spans="1:5">
      <c r="A790" t="s">
        <v>78</v>
      </c>
      <c r="B790" s="8" t="s">
        <v>63</v>
      </c>
      <c r="C790" s="9">
        <v>7.2</v>
      </c>
      <c r="D790" s="5">
        <v>7.6</v>
      </c>
      <c r="E790" s="5">
        <f t="shared" si="12"/>
        <v>7.4</v>
      </c>
    </row>
    <row r="791" spans="1:5">
      <c r="B791" s="8"/>
      <c r="C791" s="9"/>
      <c r="D791" s="5"/>
      <c r="E791" s="5"/>
    </row>
    <row r="792" spans="1:5">
      <c r="A792" t="s">
        <v>69</v>
      </c>
      <c r="B792" s="8" t="s">
        <v>64</v>
      </c>
      <c r="C792" s="9">
        <v>0.155</v>
      </c>
      <c r="D792" s="5">
        <v>0.16</v>
      </c>
      <c r="E792" s="5">
        <f t="shared" si="12"/>
        <v>0.1575</v>
      </c>
    </row>
    <row r="793" spans="1:5">
      <c r="A793" t="s">
        <v>71</v>
      </c>
      <c r="B793" s="8" t="s">
        <v>64</v>
      </c>
      <c r="C793" s="9">
        <v>0.29499999999999998</v>
      </c>
      <c r="D793" s="5">
        <v>0.30499999999999999</v>
      </c>
      <c r="E793" s="5">
        <f t="shared" si="12"/>
        <v>0.3</v>
      </c>
    </row>
    <row r="794" spans="1:5">
      <c r="A794" t="s">
        <v>72</v>
      </c>
      <c r="B794" s="8" t="s">
        <v>64</v>
      </c>
      <c r="C794" s="9">
        <v>0.66</v>
      </c>
      <c r="D794" s="5">
        <v>0.67</v>
      </c>
      <c r="E794" s="5">
        <f t="shared" si="12"/>
        <v>0.66500000000000004</v>
      </c>
    </row>
    <row r="795" spans="1:5">
      <c r="A795" t="s">
        <v>73</v>
      </c>
      <c r="B795" s="8" t="s">
        <v>64</v>
      </c>
      <c r="C795" s="9">
        <v>1.25</v>
      </c>
      <c r="D795" s="5">
        <v>1.27</v>
      </c>
      <c r="E795" s="5">
        <f t="shared" si="12"/>
        <v>1.26</v>
      </c>
    </row>
    <row r="796" spans="1:5">
      <c r="A796" t="s">
        <v>74</v>
      </c>
      <c r="B796" s="8" t="s">
        <v>64</v>
      </c>
      <c r="C796" s="9">
        <v>1.84</v>
      </c>
      <c r="D796" s="5">
        <v>1.86</v>
      </c>
      <c r="E796" s="5">
        <f t="shared" si="12"/>
        <v>1.85</v>
      </c>
    </row>
    <row r="797" spans="1:5">
      <c r="A797" t="s">
        <v>75</v>
      </c>
      <c r="B797" s="8" t="s">
        <v>64</v>
      </c>
      <c r="C797" s="9">
        <v>2.4700000000000002</v>
      </c>
      <c r="D797" s="5">
        <v>2.48</v>
      </c>
      <c r="E797" s="5">
        <f t="shared" si="12"/>
        <v>2.4750000000000001</v>
      </c>
    </row>
    <row r="798" spans="1:5">
      <c r="A798" t="s">
        <v>76</v>
      </c>
      <c r="B798" s="8" t="s">
        <v>64</v>
      </c>
      <c r="C798" s="9">
        <v>3.07</v>
      </c>
      <c r="D798" s="5">
        <v>3.09</v>
      </c>
      <c r="E798" s="5">
        <f t="shared" si="12"/>
        <v>3.08</v>
      </c>
    </row>
    <row r="799" spans="1:5">
      <c r="A799" t="s">
        <v>77</v>
      </c>
      <c r="B799" s="8" t="s">
        <v>64</v>
      </c>
      <c r="C799" s="9">
        <v>3.68</v>
      </c>
      <c r="D799" s="5">
        <v>3.71</v>
      </c>
      <c r="E799" s="5">
        <f t="shared" si="12"/>
        <v>3.6950000000000003</v>
      </c>
    </row>
    <row r="800" spans="1:5">
      <c r="A800" t="s">
        <v>78</v>
      </c>
      <c r="B800" s="8" t="s">
        <v>64</v>
      </c>
      <c r="C800" s="9">
        <v>7.4</v>
      </c>
      <c r="D800" s="5">
        <v>7.6</v>
      </c>
      <c r="E800" s="5">
        <f t="shared" si="12"/>
        <v>7.5</v>
      </c>
    </row>
    <row r="801" spans="1:5">
      <c r="B801" s="8"/>
      <c r="C801" s="9"/>
      <c r="D801" s="5"/>
      <c r="E801" s="5"/>
    </row>
    <row r="802" spans="1:5">
      <c r="A802" t="s">
        <v>69</v>
      </c>
      <c r="B802" s="8" t="s">
        <v>65</v>
      </c>
      <c r="C802" s="9">
        <v>0.1525</v>
      </c>
      <c r="D802" s="5">
        <v>0.155</v>
      </c>
      <c r="E802" s="5">
        <f t="shared" si="12"/>
        <v>0.15375</v>
      </c>
    </row>
    <row r="803" spans="1:5">
      <c r="A803" t="s">
        <v>71</v>
      </c>
      <c r="B803" s="8" t="s">
        <v>65</v>
      </c>
      <c r="C803" s="9">
        <v>0.28999999999999998</v>
      </c>
      <c r="D803" s="5">
        <v>0.3</v>
      </c>
      <c r="E803" s="5">
        <f t="shared" si="12"/>
        <v>0.29499999999999998</v>
      </c>
    </row>
    <row r="804" spans="1:5">
      <c r="A804" t="s">
        <v>72</v>
      </c>
      <c r="B804" s="8" t="s">
        <v>65</v>
      </c>
      <c r="C804" s="9">
        <v>0.61</v>
      </c>
      <c r="D804" s="5">
        <v>0.62</v>
      </c>
      <c r="E804" s="5">
        <f t="shared" si="12"/>
        <v>0.61499999999999999</v>
      </c>
    </row>
    <row r="805" spans="1:5">
      <c r="A805" t="s">
        <v>73</v>
      </c>
      <c r="B805" s="8" t="s">
        <v>65</v>
      </c>
      <c r="C805" s="9">
        <v>1.22</v>
      </c>
      <c r="D805" s="5">
        <v>1.23</v>
      </c>
      <c r="E805" s="5">
        <f t="shared" si="12"/>
        <v>1.2250000000000001</v>
      </c>
    </row>
    <row r="806" spans="1:5">
      <c r="A806" t="s">
        <v>74</v>
      </c>
      <c r="B806" s="8" t="s">
        <v>65</v>
      </c>
      <c r="C806" s="9">
        <v>1.85</v>
      </c>
      <c r="D806" s="5">
        <v>1.87</v>
      </c>
      <c r="E806" s="5">
        <f t="shared" si="12"/>
        <v>1.86</v>
      </c>
    </row>
    <row r="807" spans="1:5">
      <c r="A807" t="s">
        <v>75</v>
      </c>
      <c r="B807" s="8" t="s">
        <v>65</v>
      </c>
      <c r="C807" s="9">
        <v>2.4700000000000002</v>
      </c>
      <c r="D807" s="5">
        <v>2.48</v>
      </c>
      <c r="E807" s="5">
        <f t="shared" si="12"/>
        <v>2.4750000000000001</v>
      </c>
    </row>
    <row r="808" spans="1:5">
      <c r="A808" t="s">
        <v>76</v>
      </c>
      <c r="B808" s="8" t="s">
        <v>65</v>
      </c>
      <c r="C808" s="9">
        <v>3.08</v>
      </c>
      <c r="D808" s="5">
        <v>3.1</v>
      </c>
      <c r="E808" s="5">
        <f t="shared" si="12"/>
        <v>3.09</v>
      </c>
    </row>
    <row r="809" spans="1:5">
      <c r="A809" t="s">
        <v>77</v>
      </c>
      <c r="B809" s="8" t="s">
        <v>65</v>
      </c>
      <c r="C809" s="9">
        <v>3.66</v>
      </c>
      <c r="D809" s="5">
        <v>3.69</v>
      </c>
      <c r="E809" s="5">
        <f t="shared" si="12"/>
        <v>3.6749999999999998</v>
      </c>
    </row>
    <row r="810" spans="1:5">
      <c r="A810" t="s">
        <v>78</v>
      </c>
      <c r="B810" s="8" t="s">
        <v>65</v>
      </c>
      <c r="C810" s="9">
        <v>7.3</v>
      </c>
      <c r="D810" s="5">
        <v>7.6</v>
      </c>
      <c r="E810" s="5">
        <f t="shared" si="12"/>
        <v>7.4499999999999993</v>
      </c>
    </row>
    <row r="811" spans="1:5">
      <c r="B811" s="8"/>
      <c r="C811" s="9"/>
      <c r="D811" s="5"/>
      <c r="E811" s="5"/>
    </row>
    <row r="812" spans="1:5">
      <c r="A812" t="s">
        <v>69</v>
      </c>
      <c r="B812" s="8" t="s">
        <v>66</v>
      </c>
      <c r="C812" s="9">
        <v>0.155</v>
      </c>
      <c r="D812" s="5">
        <v>0.16</v>
      </c>
      <c r="E812" s="5">
        <f t="shared" si="12"/>
        <v>0.1575</v>
      </c>
    </row>
    <row r="813" spans="1:5">
      <c r="A813" t="s">
        <v>71</v>
      </c>
      <c r="B813" s="8" t="s">
        <v>66</v>
      </c>
      <c r="C813" s="9">
        <v>0.3</v>
      </c>
      <c r="D813" s="5">
        <v>0.30499999999999999</v>
      </c>
      <c r="E813" s="5">
        <f t="shared" si="12"/>
        <v>0.30249999999999999</v>
      </c>
    </row>
    <row r="814" spans="1:5">
      <c r="A814" t="s">
        <v>72</v>
      </c>
      <c r="B814" s="8" t="s">
        <v>66</v>
      </c>
      <c r="C814" s="9">
        <v>0.63</v>
      </c>
      <c r="D814" s="5">
        <v>0.64</v>
      </c>
      <c r="E814" s="5">
        <f t="shared" si="12"/>
        <v>0.63500000000000001</v>
      </c>
    </row>
    <row r="815" spans="1:5">
      <c r="A815" t="s">
        <v>73</v>
      </c>
      <c r="B815" s="8" t="s">
        <v>66</v>
      </c>
      <c r="C815" s="9">
        <v>1.21</v>
      </c>
      <c r="D815" s="5">
        <v>1.22</v>
      </c>
      <c r="E815" s="5">
        <f t="shared" si="12"/>
        <v>1.2149999999999999</v>
      </c>
    </row>
    <row r="816" spans="1:5">
      <c r="A816" t="s">
        <v>74</v>
      </c>
      <c r="B816" s="8" t="s">
        <v>66</v>
      </c>
      <c r="C816" s="9">
        <v>1.87</v>
      </c>
      <c r="D816" s="5">
        <v>1.88</v>
      </c>
      <c r="E816" s="5">
        <f t="shared" si="12"/>
        <v>1.875</v>
      </c>
    </row>
    <row r="817" spans="1:5">
      <c r="A817" t="s">
        <v>75</v>
      </c>
      <c r="B817" s="8" t="s">
        <v>66</v>
      </c>
      <c r="C817" s="9">
        <v>2.4700000000000002</v>
      </c>
      <c r="D817" s="5">
        <v>2.48</v>
      </c>
      <c r="E817" s="5">
        <f t="shared" si="12"/>
        <v>2.4750000000000001</v>
      </c>
    </row>
    <row r="818" spans="1:5">
      <c r="A818" t="s">
        <v>76</v>
      </c>
      <c r="B818" s="8" t="s">
        <v>66</v>
      </c>
      <c r="C818" s="9">
        <v>3.08</v>
      </c>
      <c r="D818" s="5">
        <v>3.1</v>
      </c>
      <c r="E818" s="5">
        <f t="shared" si="12"/>
        <v>3.09</v>
      </c>
    </row>
    <row r="819" spans="1:5">
      <c r="A819" t="s">
        <v>77</v>
      </c>
      <c r="B819" s="8" t="s">
        <v>66</v>
      </c>
      <c r="C819" s="9">
        <v>3.67</v>
      </c>
      <c r="D819" s="5">
        <v>3.72</v>
      </c>
      <c r="E819" s="5">
        <f t="shared" si="12"/>
        <v>3.6950000000000003</v>
      </c>
    </row>
    <row r="820" spans="1:5">
      <c r="A820" t="s">
        <v>78</v>
      </c>
      <c r="B820" s="8" t="s">
        <v>66</v>
      </c>
      <c r="C820" s="9">
        <v>7.3</v>
      </c>
      <c r="D820" s="5">
        <v>7.7</v>
      </c>
      <c r="E820" s="5">
        <f t="shared" si="12"/>
        <v>7.5</v>
      </c>
    </row>
    <row r="821" spans="1:5">
      <c r="E821" s="5"/>
    </row>
    <row r="822" spans="1:5">
      <c r="A822" t="s">
        <v>69</v>
      </c>
      <c r="B822" s="7">
        <v>41310</v>
      </c>
      <c r="C822" s="6">
        <v>0.14499999999999999</v>
      </c>
      <c r="D822" s="6">
        <v>0.155</v>
      </c>
      <c r="E822" s="5">
        <f t="shared" si="12"/>
        <v>0.15</v>
      </c>
    </row>
    <row r="823" spans="1:5">
      <c r="A823" t="s">
        <v>71</v>
      </c>
      <c r="B823" s="7">
        <v>41310</v>
      </c>
      <c r="C823" s="6">
        <v>0.29499999999999998</v>
      </c>
      <c r="D823" s="6">
        <v>0.30499999999999999</v>
      </c>
      <c r="E823" s="5">
        <f t="shared" si="12"/>
        <v>0.3</v>
      </c>
    </row>
    <row r="824" spans="1:5">
      <c r="A824" t="s">
        <v>72</v>
      </c>
      <c r="B824" s="7">
        <v>41310</v>
      </c>
      <c r="C824" s="6">
        <v>0.65</v>
      </c>
      <c r="D824" s="6">
        <v>0.66</v>
      </c>
      <c r="E824" s="5">
        <f t="shared" si="12"/>
        <v>0.65500000000000003</v>
      </c>
    </row>
    <row r="825" spans="1:5">
      <c r="A825" t="s">
        <v>73</v>
      </c>
      <c r="B825" s="7">
        <v>41310</v>
      </c>
      <c r="C825" s="6">
        <v>1.23</v>
      </c>
      <c r="D825" s="6">
        <v>1.25</v>
      </c>
      <c r="E825" s="5">
        <f t="shared" si="12"/>
        <v>1.24</v>
      </c>
    </row>
    <row r="826" spans="1:5">
      <c r="A826" t="s">
        <v>74</v>
      </c>
      <c r="B826" s="7">
        <v>41310</v>
      </c>
      <c r="C826" s="6">
        <v>1.85</v>
      </c>
      <c r="D826" s="6">
        <v>1.89</v>
      </c>
      <c r="E826" s="5">
        <f t="shared" si="12"/>
        <v>1.87</v>
      </c>
    </row>
    <row r="827" spans="1:5">
      <c r="A827" t="s">
        <v>75</v>
      </c>
      <c r="B827" s="7">
        <v>41310</v>
      </c>
      <c r="C827" s="6">
        <v>2.46</v>
      </c>
      <c r="D827" s="6">
        <v>2.52</v>
      </c>
      <c r="E827" s="5">
        <f t="shared" si="12"/>
        <v>2.4900000000000002</v>
      </c>
    </row>
    <row r="828" spans="1:5">
      <c r="A828" t="s">
        <v>76</v>
      </c>
      <c r="B828" s="7">
        <v>41310</v>
      </c>
      <c r="C828" s="6">
        <v>3.07</v>
      </c>
      <c r="D828" s="6">
        <v>3.1</v>
      </c>
      <c r="E828" s="5">
        <f t="shared" si="12"/>
        <v>3.085</v>
      </c>
    </row>
    <row r="829" spans="1:5">
      <c r="A829" t="s">
        <v>77</v>
      </c>
      <c r="B829" s="7">
        <v>41310</v>
      </c>
      <c r="C829" s="6">
        <v>3.75</v>
      </c>
      <c r="D829" s="6">
        <v>3.8</v>
      </c>
      <c r="E829" s="5">
        <f t="shared" si="12"/>
        <v>3.7749999999999999</v>
      </c>
    </row>
    <row r="830" spans="1:5">
      <c r="A830" t="s">
        <v>78</v>
      </c>
      <c r="B830" s="7">
        <v>41310</v>
      </c>
      <c r="C830" s="6">
        <v>7.3</v>
      </c>
      <c r="D830" s="6">
        <v>7.6</v>
      </c>
      <c r="E830" s="5">
        <f t="shared" si="12"/>
        <v>7.4499999999999993</v>
      </c>
    </row>
    <row r="831" spans="1:5">
      <c r="E831" s="5"/>
    </row>
    <row r="832" spans="1:5">
      <c r="A832" t="s">
        <v>69</v>
      </c>
      <c r="B832" s="7">
        <v>41338</v>
      </c>
      <c r="C832" s="6">
        <v>0.16</v>
      </c>
      <c r="D832" s="6">
        <v>0.17</v>
      </c>
      <c r="E832" s="5">
        <f t="shared" si="12"/>
        <v>0.16500000000000001</v>
      </c>
    </row>
    <row r="833" spans="1:5">
      <c r="A833" t="s">
        <v>71</v>
      </c>
      <c r="B833" s="7">
        <v>41338</v>
      </c>
      <c r="C833" s="6">
        <v>0.32</v>
      </c>
      <c r="D833" s="6">
        <v>0.33</v>
      </c>
      <c r="E833" s="5">
        <f t="shared" si="12"/>
        <v>0.32500000000000001</v>
      </c>
    </row>
    <row r="834" spans="1:5">
      <c r="A834" t="s">
        <v>72</v>
      </c>
      <c r="B834" s="7">
        <v>41338</v>
      </c>
      <c r="C834" s="6">
        <v>0.65500000000000003</v>
      </c>
      <c r="D834" s="6">
        <v>0.66500000000000004</v>
      </c>
      <c r="E834" s="5">
        <f t="shared" si="12"/>
        <v>0.66</v>
      </c>
    </row>
    <row r="835" spans="1:5">
      <c r="A835" t="s">
        <v>73</v>
      </c>
      <c r="B835" s="7">
        <v>41338</v>
      </c>
      <c r="C835" s="6">
        <v>1.26</v>
      </c>
      <c r="D835" s="6">
        <v>1.27</v>
      </c>
      <c r="E835" s="5">
        <f t="shared" ref="E835:E898" si="13">AVERAGE(C835,D835)</f>
        <v>1.2650000000000001</v>
      </c>
    </row>
    <row r="836" spans="1:5">
      <c r="A836" t="s">
        <v>74</v>
      </c>
      <c r="B836" s="7">
        <v>41338</v>
      </c>
      <c r="C836" s="6">
        <v>1.93</v>
      </c>
      <c r="D836" s="6">
        <v>1.95</v>
      </c>
      <c r="E836" s="5">
        <f t="shared" si="13"/>
        <v>1.94</v>
      </c>
    </row>
    <row r="837" spans="1:5">
      <c r="A837" t="s">
        <v>75</v>
      </c>
      <c r="B837" s="7">
        <v>41338</v>
      </c>
      <c r="C837" s="6">
        <v>2.46</v>
      </c>
      <c r="D837" s="6">
        <v>2.4900000000000002</v>
      </c>
      <c r="E837" s="5">
        <f t="shared" si="13"/>
        <v>2.4750000000000001</v>
      </c>
    </row>
    <row r="838" spans="1:5">
      <c r="A838" t="s">
        <v>76</v>
      </c>
      <c r="B838" s="7">
        <v>41338</v>
      </c>
      <c r="C838" s="6">
        <v>3.09</v>
      </c>
      <c r="D838" s="6">
        <v>3.11</v>
      </c>
      <c r="E838" s="5">
        <f t="shared" si="13"/>
        <v>3.0999999999999996</v>
      </c>
    </row>
    <row r="839" spans="1:5">
      <c r="A839" t="s">
        <v>77</v>
      </c>
      <c r="B839" s="7">
        <v>41338</v>
      </c>
      <c r="C839" s="6">
        <v>3.72</v>
      </c>
      <c r="D839" s="6">
        <v>3.75</v>
      </c>
      <c r="E839" s="5">
        <f t="shared" si="13"/>
        <v>3.7350000000000003</v>
      </c>
    </row>
    <row r="840" spans="1:5">
      <c r="A840" t="s">
        <v>78</v>
      </c>
      <c r="B840" s="7">
        <v>41338</v>
      </c>
      <c r="C840" s="6">
        <v>7.3</v>
      </c>
      <c r="D840" s="6">
        <v>7.6</v>
      </c>
      <c r="E840" s="5">
        <f t="shared" si="13"/>
        <v>7.4499999999999993</v>
      </c>
    </row>
    <row r="841" spans="1:5">
      <c r="E841" s="5"/>
    </row>
    <row r="842" spans="1:5">
      <c r="A842" t="s">
        <v>69</v>
      </c>
      <c r="B842" s="7">
        <v>41430</v>
      </c>
      <c r="C842" s="6">
        <v>0.16</v>
      </c>
      <c r="D842" s="6">
        <v>0.17</v>
      </c>
      <c r="E842" s="5">
        <f t="shared" si="13"/>
        <v>0.16500000000000001</v>
      </c>
    </row>
    <row r="843" spans="1:5">
      <c r="A843" t="s">
        <v>71</v>
      </c>
      <c r="B843" s="7">
        <v>41430</v>
      </c>
      <c r="C843" s="6">
        <v>0.3</v>
      </c>
      <c r="D843" s="6">
        <v>0.31</v>
      </c>
      <c r="E843" s="5">
        <f t="shared" si="13"/>
        <v>0.30499999999999999</v>
      </c>
    </row>
    <row r="844" spans="1:5">
      <c r="A844" t="s">
        <v>72</v>
      </c>
      <c r="B844" s="7">
        <v>41430</v>
      </c>
      <c r="C844" s="6">
        <v>0.65</v>
      </c>
      <c r="D844" s="6">
        <v>0.66</v>
      </c>
      <c r="E844" s="5">
        <f t="shared" si="13"/>
        <v>0.65500000000000003</v>
      </c>
    </row>
    <row r="845" spans="1:5">
      <c r="A845" t="s">
        <v>73</v>
      </c>
      <c r="B845" s="7">
        <v>41430</v>
      </c>
      <c r="C845" s="6">
        <v>1.3</v>
      </c>
      <c r="D845" s="6">
        <v>1.31</v>
      </c>
      <c r="E845" s="5">
        <f t="shared" si="13"/>
        <v>1.3050000000000002</v>
      </c>
    </row>
    <row r="846" spans="1:5">
      <c r="A846" t="s">
        <v>74</v>
      </c>
      <c r="B846" s="7">
        <v>41430</v>
      </c>
      <c r="C846" s="6">
        <v>1.89</v>
      </c>
      <c r="D846" s="6">
        <v>1.9</v>
      </c>
      <c r="E846" s="5">
        <f t="shared" si="13"/>
        <v>1.895</v>
      </c>
    </row>
    <row r="847" spans="1:5">
      <c r="A847" t="s">
        <v>75</v>
      </c>
      <c r="B847" s="7">
        <v>41430</v>
      </c>
      <c r="C847" s="6">
        <v>2.5</v>
      </c>
      <c r="D847" s="6">
        <v>2.52</v>
      </c>
      <c r="E847" s="5">
        <f t="shared" si="13"/>
        <v>2.5099999999999998</v>
      </c>
    </row>
    <row r="848" spans="1:5">
      <c r="A848" t="s">
        <v>76</v>
      </c>
      <c r="B848" s="7">
        <v>41430</v>
      </c>
      <c r="C848" s="6">
        <v>3.09</v>
      </c>
      <c r="D848" s="6">
        <v>3.12</v>
      </c>
      <c r="E848" s="5">
        <f t="shared" si="13"/>
        <v>3.105</v>
      </c>
    </row>
    <row r="849" spans="1:5">
      <c r="A849" t="s">
        <v>77</v>
      </c>
      <c r="B849" s="7">
        <v>41430</v>
      </c>
      <c r="C849" s="6">
        <v>3.7</v>
      </c>
      <c r="D849" s="6">
        <v>3.75</v>
      </c>
      <c r="E849" s="5">
        <f t="shared" si="13"/>
        <v>3.7250000000000001</v>
      </c>
    </row>
    <row r="850" spans="1:5">
      <c r="A850" t="s">
        <v>78</v>
      </c>
      <c r="B850" s="7">
        <v>41430</v>
      </c>
      <c r="C850" s="6">
        <v>7.3</v>
      </c>
      <c r="D850" s="6">
        <v>7.7</v>
      </c>
      <c r="E850" s="5">
        <f t="shared" si="13"/>
        <v>7.5</v>
      </c>
    </row>
    <row r="851" spans="1:5">
      <c r="E851" s="5"/>
    </row>
    <row r="852" spans="1:5">
      <c r="A852" t="s">
        <v>69</v>
      </c>
      <c r="B852" s="7">
        <v>41460</v>
      </c>
      <c r="C852" s="6">
        <v>0.14499999999999999</v>
      </c>
      <c r="D852" s="6">
        <v>0.15</v>
      </c>
      <c r="E852" s="5">
        <f t="shared" si="13"/>
        <v>0.14749999999999999</v>
      </c>
    </row>
    <row r="853" spans="1:5">
      <c r="A853" t="s">
        <v>71</v>
      </c>
      <c r="B853" s="7">
        <v>41460</v>
      </c>
      <c r="C853" s="6">
        <v>0.28999999999999998</v>
      </c>
      <c r="D853" s="6">
        <v>0.29499999999999998</v>
      </c>
      <c r="E853" s="5">
        <f t="shared" si="13"/>
        <v>0.29249999999999998</v>
      </c>
    </row>
    <row r="854" spans="1:5">
      <c r="A854" t="s">
        <v>72</v>
      </c>
      <c r="B854" s="7">
        <v>41460</v>
      </c>
      <c r="C854" s="6">
        <v>0.64</v>
      </c>
      <c r="D854" s="6">
        <v>0.65</v>
      </c>
      <c r="E854" s="5">
        <f t="shared" si="13"/>
        <v>0.64500000000000002</v>
      </c>
    </row>
    <row r="855" spans="1:5">
      <c r="A855" t="s">
        <v>73</v>
      </c>
      <c r="B855" s="7">
        <v>41460</v>
      </c>
      <c r="C855" s="6">
        <v>1.27</v>
      </c>
      <c r="D855" s="6">
        <v>1.28</v>
      </c>
      <c r="E855" s="5">
        <f t="shared" si="13"/>
        <v>1.2749999999999999</v>
      </c>
    </row>
    <row r="856" spans="1:5">
      <c r="A856" t="s">
        <v>74</v>
      </c>
      <c r="B856" s="7">
        <v>41460</v>
      </c>
      <c r="C856" s="6">
        <v>1.87</v>
      </c>
      <c r="D856" s="6">
        <v>1.88</v>
      </c>
      <c r="E856" s="5">
        <f t="shared" si="13"/>
        <v>1.875</v>
      </c>
    </row>
    <row r="857" spans="1:5">
      <c r="A857" t="s">
        <v>75</v>
      </c>
      <c r="B857" s="7">
        <v>41460</v>
      </c>
      <c r="C857" s="6">
        <v>2.52</v>
      </c>
      <c r="D857" s="6">
        <v>2.54</v>
      </c>
      <c r="E857" s="5">
        <f t="shared" si="13"/>
        <v>2.5300000000000002</v>
      </c>
    </row>
    <row r="858" spans="1:5">
      <c r="A858" t="s">
        <v>76</v>
      </c>
      <c r="B858" s="7">
        <v>41460</v>
      </c>
      <c r="C858" s="6">
        <v>3.07</v>
      </c>
      <c r="D858" s="6">
        <v>3.1</v>
      </c>
      <c r="E858" s="5">
        <f t="shared" si="13"/>
        <v>3.085</v>
      </c>
    </row>
    <row r="859" spans="1:5">
      <c r="A859" t="s">
        <v>77</v>
      </c>
      <c r="B859" s="7">
        <v>41460</v>
      </c>
      <c r="C859" s="6">
        <v>3.67</v>
      </c>
      <c r="D859" s="6">
        <v>3.72</v>
      </c>
      <c r="E859" s="5">
        <f t="shared" si="13"/>
        <v>3.6950000000000003</v>
      </c>
    </row>
    <row r="860" spans="1:5">
      <c r="A860" t="s">
        <v>78</v>
      </c>
      <c r="B860" s="7">
        <v>41460</v>
      </c>
      <c r="C860" s="6">
        <v>7.4</v>
      </c>
      <c r="D860" s="6">
        <v>7.6</v>
      </c>
      <c r="E860" s="5">
        <f t="shared" si="13"/>
        <v>7.5</v>
      </c>
    </row>
    <row r="861" spans="1:5">
      <c r="E861" s="5"/>
    </row>
    <row r="862" spans="1:5">
      <c r="A862" t="s">
        <v>69</v>
      </c>
      <c r="B862" s="7">
        <v>41491</v>
      </c>
      <c r="C862" s="6">
        <v>0.125</v>
      </c>
      <c r="D862" s="6">
        <v>0.13500000000000001</v>
      </c>
      <c r="E862" s="5">
        <f t="shared" si="13"/>
        <v>0.13</v>
      </c>
    </row>
    <row r="863" spans="1:5">
      <c r="A863" t="s">
        <v>71</v>
      </c>
      <c r="B863" s="7">
        <v>41491</v>
      </c>
      <c r="C863" s="6">
        <v>0.27</v>
      </c>
      <c r="D863" s="6">
        <v>0.28000000000000003</v>
      </c>
      <c r="E863" s="5">
        <f t="shared" si="13"/>
        <v>0.27500000000000002</v>
      </c>
    </row>
    <row r="864" spans="1:5">
      <c r="A864" t="s">
        <v>72</v>
      </c>
      <c r="B864" s="7">
        <v>41491</v>
      </c>
      <c r="C864" s="6">
        <v>0.66</v>
      </c>
      <c r="D864" s="6">
        <v>0.67</v>
      </c>
      <c r="E864" s="5">
        <f t="shared" si="13"/>
        <v>0.66500000000000004</v>
      </c>
    </row>
    <row r="865" spans="1:5">
      <c r="A865" t="s">
        <v>73</v>
      </c>
      <c r="B865" s="7">
        <v>41491</v>
      </c>
      <c r="C865" s="6">
        <v>1.24</v>
      </c>
      <c r="D865" s="6">
        <v>1.26</v>
      </c>
      <c r="E865" s="5">
        <f t="shared" si="13"/>
        <v>1.25</v>
      </c>
    </row>
    <row r="866" spans="1:5">
      <c r="A866" t="s">
        <v>74</v>
      </c>
      <c r="B866" s="7">
        <v>41491</v>
      </c>
      <c r="C866" s="6">
        <v>1.86</v>
      </c>
      <c r="D866" s="6">
        <v>1.87</v>
      </c>
      <c r="E866" s="5">
        <f t="shared" si="13"/>
        <v>1.8650000000000002</v>
      </c>
    </row>
    <row r="867" spans="1:5">
      <c r="A867" t="s">
        <v>75</v>
      </c>
      <c r="B867" s="7">
        <v>41491</v>
      </c>
      <c r="C867" s="6">
        <v>2.4900000000000002</v>
      </c>
      <c r="D867" s="6">
        <v>2.5</v>
      </c>
      <c r="E867" s="5">
        <f t="shared" si="13"/>
        <v>2.4950000000000001</v>
      </c>
    </row>
    <row r="868" spans="1:5">
      <c r="A868" t="s">
        <v>76</v>
      </c>
      <c r="B868" s="7">
        <v>41491</v>
      </c>
      <c r="C868" s="6">
        <v>3.05</v>
      </c>
      <c r="D868" s="6">
        <v>3.09</v>
      </c>
      <c r="E868" s="5">
        <f t="shared" si="13"/>
        <v>3.07</v>
      </c>
    </row>
    <row r="869" spans="1:5">
      <c r="A869" t="s">
        <v>77</v>
      </c>
      <c r="B869" s="7">
        <v>41491</v>
      </c>
      <c r="C869" s="6">
        <v>3.67</v>
      </c>
      <c r="D869" s="6">
        <v>3.72</v>
      </c>
      <c r="E869" s="5">
        <f t="shared" si="13"/>
        <v>3.6950000000000003</v>
      </c>
    </row>
    <row r="870" spans="1:5">
      <c r="A870" t="s">
        <v>78</v>
      </c>
      <c r="B870" s="7">
        <v>41491</v>
      </c>
      <c r="C870" s="6">
        <v>7.3</v>
      </c>
      <c r="D870" s="6">
        <v>7.6</v>
      </c>
      <c r="E870" s="5">
        <f t="shared" si="13"/>
        <v>7.4499999999999993</v>
      </c>
    </row>
    <row r="871" spans="1:5">
      <c r="E871" s="5"/>
    </row>
    <row r="872" spans="1:5">
      <c r="A872" t="s">
        <v>69</v>
      </c>
      <c r="B872" s="7">
        <v>41522</v>
      </c>
      <c r="C872" s="6">
        <v>0.1525</v>
      </c>
      <c r="D872" s="6">
        <v>0.155</v>
      </c>
      <c r="E872" s="5">
        <f t="shared" si="13"/>
        <v>0.15375</v>
      </c>
    </row>
    <row r="873" spans="1:5">
      <c r="A873" t="s">
        <v>71</v>
      </c>
      <c r="B873" s="7">
        <v>41522</v>
      </c>
      <c r="C873" s="6">
        <v>0.29499999999999998</v>
      </c>
      <c r="D873" s="6">
        <v>0.3</v>
      </c>
      <c r="E873" s="5">
        <f t="shared" si="13"/>
        <v>0.29749999999999999</v>
      </c>
    </row>
    <row r="874" spans="1:5">
      <c r="A874" t="s">
        <v>72</v>
      </c>
      <c r="B874" s="7">
        <v>41522</v>
      </c>
      <c r="C874" s="6">
        <v>0.65</v>
      </c>
      <c r="D874" s="6">
        <v>0.66</v>
      </c>
      <c r="E874" s="5">
        <f t="shared" si="13"/>
        <v>0.65500000000000003</v>
      </c>
    </row>
    <row r="875" spans="1:5">
      <c r="A875" t="s">
        <v>73</v>
      </c>
      <c r="B875" s="7">
        <v>41522</v>
      </c>
      <c r="C875" s="6">
        <v>1.24</v>
      </c>
      <c r="D875" s="6">
        <v>1.27</v>
      </c>
      <c r="E875" s="5">
        <f t="shared" si="13"/>
        <v>1.2549999999999999</v>
      </c>
    </row>
    <row r="876" spans="1:5">
      <c r="A876" t="s">
        <v>74</v>
      </c>
      <c r="B876" s="7">
        <v>41522</v>
      </c>
      <c r="C876" s="6">
        <v>1.84</v>
      </c>
      <c r="D876" s="6">
        <v>1.87</v>
      </c>
      <c r="E876" s="5">
        <f t="shared" si="13"/>
        <v>1.855</v>
      </c>
    </row>
    <row r="877" spans="1:5">
      <c r="A877" t="s">
        <v>75</v>
      </c>
      <c r="B877" s="7">
        <v>41522</v>
      </c>
      <c r="C877" s="6">
        <v>2.48</v>
      </c>
      <c r="D877" s="6">
        <v>2.5</v>
      </c>
      <c r="E877" s="5">
        <f t="shared" si="13"/>
        <v>2.4900000000000002</v>
      </c>
    </row>
    <row r="878" spans="1:5">
      <c r="A878" t="s">
        <v>76</v>
      </c>
      <c r="B878" s="7">
        <v>41522</v>
      </c>
      <c r="C878" s="6">
        <v>3.08</v>
      </c>
      <c r="D878" s="6">
        <v>3.12</v>
      </c>
      <c r="E878" s="5">
        <f t="shared" si="13"/>
        <v>3.1</v>
      </c>
    </row>
    <row r="879" spans="1:5">
      <c r="A879" t="s">
        <v>77</v>
      </c>
      <c r="B879" s="7">
        <v>41522</v>
      </c>
      <c r="C879" s="6">
        <v>3.72</v>
      </c>
      <c r="D879" s="6">
        <v>3.77</v>
      </c>
      <c r="E879" s="5">
        <f t="shared" si="13"/>
        <v>3.7450000000000001</v>
      </c>
    </row>
    <row r="880" spans="1:5">
      <c r="A880" t="s">
        <v>78</v>
      </c>
      <c r="B880" s="7">
        <v>41522</v>
      </c>
      <c r="C880" s="6">
        <v>7.4</v>
      </c>
      <c r="D880" s="6">
        <v>7.6</v>
      </c>
      <c r="E880" s="5">
        <f t="shared" si="13"/>
        <v>7.5</v>
      </c>
    </row>
    <row r="881" spans="1:5">
      <c r="E881" s="5"/>
    </row>
    <row r="882" spans="1:5">
      <c r="A882" t="s">
        <v>69</v>
      </c>
      <c r="B882" s="7">
        <v>41552</v>
      </c>
      <c r="C882" s="6">
        <v>0.155</v>
      </c>
      <c r="D882" s="6">
        <v>0.16</v>
      </c>
      <c r="E882" s="5">
        <f t="shared" si="13"/>
        <v>0.1575</v>
      </c>
    </row>
    <row r="883" spans="1:5">
      <c r="A883" t="s">
        <v>71</v>
      </c>
      <c r="B883" s="7">
        <v>41552</v>
      </c>
      <c r="C883" s="6">
        <v>0.29499999999999998</v>
      </c>
      <c r="D883" s="6">
        <v>0.30499999999999999</v>
      </c>
      <c r="E883" s="5">
        <f t="shared" si="13"/>
        <v>0.3</v>
      </c>
    </row>
    <row r="884" spans="1:5">
      <c r="A884" t="s">
        <v>72</v>
      </c>
      <c r="B884" s="7">
        <v>41552</v>
      </c>
      <c r="C884" s="6">
        <v>0.63</v>
      </c>
      <c r="D884" s="6">
        <v>0.64</v>
      </c>
      <c r="E884" s="5">
        <f t="shared" si="13"/>
        <v>0.63500000000000001</v>
      </c>
    </row>
    <row r="885" spans="1:5">
      <c r="A885" t="s">
        <v>73</v>
      </c>
      <c r="B885" s="7">
        <v>41552</v>
      </c>
      <c r="C885" s="6">
        <v>1.24</v>
      </c>
      <c r="D885" s="6">
        <v>1.26</v>
      </c>
      <c r="E885" s="5">
        <f t="shared" si="13"/>
        <v>1.25</v>
      </c>
    </row>
    <row r="886" spans="1:5">
      <c r="A886" t="s">
        <v>74</v>
      </c>
      <c r="B886" s="7">
        <v>41552</v>
      </c>
      <c r="C886" s="6">
        <v>1.88</v>
      </c>
      <c r="D886" s="6">
        <v>1.91</v>
      </c>
      <c r="E886" s="5">
        <f t="shared" si="13"/>
        <v>1.895</v>
      </c>
    </row>
    <row r="887" spans="1:5">
      <c r="A887" t="s">
        <v>75</v>
      </c>
      <c r="B887" s="7">
        <v>41552</v>
      </c>
      <c r="C887" s="6">
        <v>2.4700000000000002</v>
      </c>
      <c r="D887" s="6">
        <v>2.4900000000000002</v>
      </c>
      <c r="E887" s="5">
        <f t="shared" si="13"/>
        <v>2.4800000000000004</v>
      </c>
    </row>
    <row r="888" spans="1:5">
      <c r="A888" t="s">
        <v>76</v>
      </c>
      <c r="B888" s="7">
        <v>41552</v>
      </c>
      <c r="C888" s="6">
        <v>3.08</v>
      </c>
      <c r="D888" s="6">
        <v>3.1</v>
      </c>
      <c r="E888" s="5">
        <f t="shared" si="13"/>
        <v>3.09</v>
      </c>
    </row>
    <row r="889" spans="1:5">
      <c r="A889" t="s">
        <v>77</v>
      </c>
      <c r="B889" s="7">
        <v>41552</v>
      </c>
      <c r="C889" s="6">
        <v>3.7</v>
      </c>
      <c r="D889" s="6">
        <v>3.75</v>
      </c>
      <c r="E889" s="5">
        <f t="shared" si="13"/>
        <v>3.7250000000000001</v>
      </c>
    </row>
    <row r="890" spans="1:5">
      <c r="A890" t="s">
        <v>78</v>
      </c>
      <c r="B890" s="7">
        <v>41552</v>
      </c>
      <c r="C890" s="6">
        <v>7.4</v>
      </c>
      <c r="D890" s="6">
        <v>7.6</v>
      </c>
      <c r="E890" s="5">
        <f t="shared" si="13"/>
        <v>7.5</v>
      </c>
    </row>
    <row r="891" spans="1:5">
      <c r="E891" s="5"/>
    </row>
    <row r="892" spans="1:5">
      <c r="A892" t="s">
        <v>69</v>
      </c>
      <c r="B892" s="7" t="s">
        <v>67</v>
      </c>
      <c r="C892" s="6">
        <v>0.15</v>
      </c>
      <c r="D892" s="6">
        <v>0.155</v>
      </c>
      <c r="E892" s="5">
        <f t="shared" si="13"/>
        <v>0.1525</v>
      </c>
    </row>
    <row r="893" spans="1:5">
      <c r="A893" t="s">
        <v>71</v>
      </c>
      <c r="B893" s="7" t="s">
        <v>67</v>
      </c>
      <c r="C893" s="6">
        <v>0.30499999999999999</v>
      </c>
      <c r="D893" s="6">
        <v>0.315</v>
      </c>
      <c r="E893" s="5">
        <f t="shared" si="13"/>
        <v>0.31</v>
      </c>
    </row>
    <row r="894" spans="1:5">
      <c r="A894" t="s">
        <v>72</v>
      </c>
      <c r="B894" s="7" t="s">
        <v>67</v>
      </c>
      <c r="C894" s="6">
        <v>0.63</v>
      </c>
      <c r="D894" s="6">
        <v>0.66</v>
      </c>
      <c r="E894" s="5">
        <f t="shared" si="13"/>
        <v>0.64500000000000002</v>
      </c>
    </row>
    <row r="895" spans="1:5">
      <c r="A895" t="s">
        <v>73</v>
      </c>
      <c r="B895" s="7" t="s">
        <v>67</v>
      </c>
      <c r="C895" s="6">
        <v>1.27</v>
      </c>
      <c r="D895" s="6">
        <v>1.3</v>
      </c>
      <c r="E895" s="5">
        <f t="shared" si="13"/>
        <v>1.2850000000000001</v>
      </c>
    </row>
    <row r="896" spans="1:5">
      <c r="A896" t="s">
        <v>74</v>
      </c>
      <c r="B896" s="7" t="s">
        <v>67</v>
      </c>
      <c r="C896" s="6">
        <v>1.83</v>
      </c>
      <c r="D896" s="6">
        <v>1.87</v>
      </c>
      <c r="E896" s="5">
        <f t="shared" si="13"/>
        <v>1.85</v>
      </c>
    </row>
    <row r="897" spans="1:12">
      <c r="A897" t="s">
        <v>75</v>
      </c>
      <c r="B897" s="7" t="s">
        <v>67</v>
      </c>
      <c r="C897" s="6">
        <v>2.4500000000000002</v>
      </c>
      <c r="D897" s="6">
        <v>2.5</v>
      </c>
      <c r="E897" s="5">
        <f t="shared" si="13"/>
        <v>2.4750000000000001</v>
      </c>
    </row>
    <row r="898" spans="1:12">
      <c r="A898" t="s">
        <v>76</v>
      </c>
      <c r="B898" s="7" t="s">
        <v>67</v>
      </c>
      <c r="C898" s="6">
        <v>3.06</v>
      </c>
      <c r="D898" s="6">
        <v>3.12</v>
      </c>
      <c r="E898" s="5">
        <f t="shared" si="13"/>
        <v>3.09</v>
      </c>
    </row>
    <row r="899" spans="1:12">
      <c r="A899" t="s">
        <v>77</v>
      </c>
      <c r="B899" s="7" t="s">
        <v>67</v>
      </c>
      <c r="C899" s="6">
        <v>3.65</v>
      </c>
      <c r="D899" s="6">
        <v>3.7</v>
      </c>
      <c r="E899" s="5">
        <f t="shared" ref="E899:E940" si="14">AVERAGE(C899,D899)</f>
        <v>3.6749999999999998</v>
      </c>
    </row>
    <row r="900" spans="1:12">
      <c r="A900" t="s">
        <v>78</v>
      </c>
      <c r="B900" s="7" t="s">
        <v>67</v>
      </c>
      <c r="C900" s="6">
        <v>7.4</v>
      </c>
      <c r="D900" s="6">
        <v>7.7</v>
      </c>
      <c r="E900" s="5">
        <f t="shared" si="14"/>
        <v>7.5500000000000007</v>
      </c>
    </row>
    <row r="901" spans="1:12">
      <c r="E901" s="5"/>
    </row>
    <row r="902" spans="1:12">
      <c r="A902" t="s">
        <v>69</v>
      </c>
      <c r="B902" s="7" t="s">
        <v>68</v>
      </c>
      <c r="C902" s="10">
        <v>0.14000000000000001</v>
      </c>
      <c r="D902" s="10">
        <v>0.15</v>
      </c>
      <c r="E902" s="5">
        <f t="shared" si="14"/>
        <v>0.14500000000000002</v>
      </c>
      <c r="L902" s="15"/>
    </row>
    <row r="903" spans="1:12">
      <c r="A903" t="s">
        <v>71</v>
      </c>
      <c r="B903" s="7" t="s">
        <v>68</v>
      </c>
      <c r="C903" s="10">
        <v>0.28999999999999998</v>
      </c>
      <c r="D903" s="10">
        <v>0.3</v>
      </c>
      <c r="E903" s="5">
        <f t="shared" si="14"/>
        <v>0.29499999999999998</v>
      </c>
      <c r="L903" s="15"/>
    </row>
    <row r="904" spans="1:12">
      <c r="A904" t="s">
        <v>72</v>
      </c>
      <c r="B904" s="7" t="s">
        <v>68</v>
      </c>
      <c r="C904" s="10">
        <v>0.62</v>
      </c>
      <c r="D904" s="10">
        <v>0.63</v>
      </c>
      <c r="E904" s="5">
        <f t="shared" si="14"/>
        <v>0.625</v>
      </c>
      <c r="L904" s="15"/>
    </row>
    <row r="905" spans="1:12">
      <c r="A905" t="s">
        <v>73</v>
      </c>
      <c r="B905" s="7" t="s">
        <v>68</v>
      </c>
      <c r="C905" s="10">
        <v>1.21</v>
      </c>
      <c r="D905" s="10">
        <v>1.23</v>
      </c>
      <c r="E905" s="5">
        <f t="shared" si="14"/>
        <v>1.22</v>
      </c>
      <c r="L905" s="15"/>
    </row>
    <row r="906" spans="1:12">
      <c r="A906" t="s">
        <v>74</v>
      </c>
      <c r="B906" s="7" t="s">
        <v>68</v>
      </c>
      <c r="C906" s="10">
        <v>1.83</v>
      </c>
      <c r="D906" s="10">
        <v>1.85</v>
      </c>
      <c r="E906" s="5">
        <f t="shared" si="14"/>
        <v>1.84</v>
      </c>
      <c r="L906" s="15"/>
    </row>
    <row r="907" spans="1:12" ht="15.75" customHeight="1">
      <c r="A907" t="s">
        <v>75</v>
      </c>
      <c r="B907" s="7" t="s">
        <v>68</v>
      </c>
      <c r="C907" s="10">
        <v>2.4500000000000002</v>
      </c>
      <c r="D907" s="10">
        <v>2.48</v>
      </c>
      <c r="E907" s="5">
        <f t="shared" si="14"/>
        <v>2.4649999999999999</v>
      </c>
      <c r="L907" s="15"/>
    </row>
    <row r="908" spans="1:12">
      <c r="A908" t="s">
        <v>76</v>
      </c>
      <c r="B908" s="7" t="s">
        <v>68</v>
      </c>
      <c r="C908" s="10">
        <v>3.03</v>
      </c>
      <c r="D908" s="10">
        <v>3.07</v>
      </c>
      <c r="E908" s="5">
        <f t="shared" si="14"/>
        <v>3.05</v>
      </c>
      <c r="L908" s="15"/>
    </row>
    <row r="909" spans="1:12">
      <c r="A909" t="s">
        <v>77</v>
      </c>
      <c r="B909" s="7" t="s">
        <v>68</v>
      </c>
      <c r="C909" s="10">
        <v>3.62</v>
      </c>
      <c r="D909" s="10">
        <v>3.65</v>
      </c>
      <c r="E909" s="5">
        <f t="shared" si="14"/>
        <v>3.6349999999999998</v>
      </c>
      <c r="L909" s="15"/>
    </row>
    <row r="910" spans="1:12">
      <c r="A910" t="s">
        <v>78</v>
      </c>
      <c r="B910" s="7" t="s">
        <v>68</v>
      </c>
      <c r="C910" s="10">
        <v>7.3</v>
      </c>
      <c r="D910" s="10">
        <v>7.6</v>
      </c>
      <c r="E910" s="5">
        <f t="shared" si="14"/>
        <v>7.4499999999999993</v>
      </c>
      <c r="L910" s="15"/>
    </row>
    <row r="911" spans="1:12">
      <c r="B911" s="7"/>
      <c r="C911" s="10"/>
      <c r="D911" s="10"/>
      <c r="E911" s="5"/>
      <c r="G911" s="12" t="s">
        <v>81</v>
      </c>
      <c r="H911" s="12" t="s">
        <v>112</v>
      </c>
    </row>
    <row r="912" spans="1:12" ht="15.75" customHeight="1">
      <c r="A912" t="s">
        <v>69</v>
      </c>
      <c r="B912" s="7" t="s">
        <v>70</v>
      </c>
      <c r="C912" s="10">
        <v>0.14000000000000001</v>
      </c>
      <c r="D912" s="10">
        <v>0.15</v>
      </c>
      <c r="E912" s="5">
        <f t="shared" si="14"/>
        <v>0.14500000000000002</v>
      </c>
      <c r="G912">
        <f>0.1652/100</f>
        <v>1.652E-3</v>
      </c>
      <c r="H912">
        <v>7</v>
      </c>
      <c r="I912" s="35" t="s">
        <v>168</v>
      </c>
      <c r="J912" s="36" t="s">
        <v>119</v>
      </c>
      <c r="K912" s="37" t="s">
        <v>120</v>
      </c>
      <c r="L912" s="38" t="s">
        <v>121</v>
      </c>
    </row>
    <row r="913" spans="1:12" ht="22.5" customHeight="1">
      <c r="A913" t="s">
        <v>71</v>
      </c>
      <c r="B913" s="7" t="s">
        <v>70</v>
      </c>
      <c r="C913" s="10">
        <v>0.28000000000000003</v>
      </c>
      <c r="D913" s="10">
        <v>0.28999999999999998</v>
      </c>
      <c r="E913" s="5">
        <f t="shared" si="14"/>
        <v>0.28500000000000003</v>
      </c>
      <c r="G913">
        <f>0.1779/100</f>
        <v>1.779E-3</v>
      </c>
      <c r="H913">
        <v>14</v>
      </c>
      <c r="I913" s="51" t="s">
        <v>186</v>
      </c>
      <c r="J913" s="29" t="s">
        <v>80</v>
      </c>
      <c r="K913" s="29" t="s">
        <v>82</v>
      </c>
      <c r="L913" s="28" t="s">
        <v>101</v>
      </c>
    </row>
    <row r="914" spans="1:12">
      <c r="A914" t="s">
        <v>72</v>
      </c>
      <c r="B914" s="7" t="s">
        <v>70</v>
      </c>
      <c r="C914" s="10">
        <v>0.65</v>
      </c>
      <c r="D914" s="10">
        <v>0.66</v>
      </c>
      <c r="E914" s="5">
        <f t="shared" si="14"/>
        <v>0.65500000000000003</v>
      </c>
      <c r="G914">
        <f>0.1982/100</f>
        <v>1.9819999999999998E-3</v>
      </c>
      <c r="H914">
        <v>30</v>
      </c>
      <c r="I914" s="30" t="s">
        <v>69</v>
      </c>
      <c r="J914" s="31">
        <f>E1092</f>
        <v>0.1401</v>
      </c>
      <c r="K914" s="32">
        <f>9.3/100</f>
        <v>9.3000000000000013E-2</v>
      </c>
      <c r="L914" s="33">
        <f>(Swap!E1092*365)/('Ready-'!$I$112*H912)+G1092</f>
        <v>7.571208412698413E-2</v>
      </c>
    </row>
    <row r="915" spans="1:12">
      <c r="A915" t="s">
        <v>73</v>
      </c>
      <c r="B915" s="7" t="s">
        <v>70</v>
      </c>
      <c r="C915" s="10">
        <v>1.21</v>
      </c>
      <c r="D915" s="10">
        <v>1.22</v>
      </c>
      <c r="E915" s="5">
        <f t="shared" si="14"/>
        <v>1.2149999999999999</v>
      </c>
      <c r="G915">
        <f>0.2345/100</f>
        <v>2.3449999999999999E-3</v>
      </c>
      <c r="H915">
        <v>63</v>
      </c>
      <c r="I915" s="30" t="s">
        <v>71</v>
      </c>
      <c r="J915" s="31">
        <f t="shared" ref="J915:J922" si="15">E1093</f>
        <v>0.31919999999999998</v>
      </c>
      <c r="K915" s="32">
        <f>9.4/100</f>
        <v>9.4E-2</v>
      </c>
      <c r="L915" s="33">
        <f>(Swap!E1093*365)/('Ready-'!$I$112*H913)+G1093</f>
        <v>8.6155744444444432E-2</v>
      </c>
    </row>
    <row r="916" spans="1:12">
      <c r="A916" t="s">
        <v>74</v>
      </c>
      <c r="B916" s="7" t="s">
        <v>70</v>
      </c>
      <c r="C916" s="10">
        <v>1.82</v>
      </c>
      <c r="D916" s="10">
        <v>1.83</v>
      </c>
      <c r="E916" s="5">
        <f t="shared" si="14"/>
        <v>1.8250000000000002</v>
      </c>
      <c r="G916">
        <f>0.2741/100</f>
        <v>2.7409999999999999E-3</v>
      </c>
      <c r="H916">
        <v>92</v>
      </c>
      <c r="I916" s="30" t="s">
        <v>72</v>
      </c>
      <c r="J916" s="31">
        <f t="shared" si="15"/>
        <v>0.59119999999999995</v>
      </c>
      <c r="K916" s="32">
        <f>9.35/100</f>
        <v>9.35E-2</v>
      </c>
      <c r="L916" s="33">
        <f>(Swap!E1094*365)/('Ready-'!$I$112*H914)+G1094</f>
        <v>7.4916454320987647E-2</v>
      </c>
    </row>
    <row r="917" spans="1:12">
      <c r="A917" t="s">
        <v>75</v>
      </c>
      <c r="B917" s="7" t="s">
        <v>70</v>
      </c>
      <c r="C917" s="10">
        <v>2.42</v>
      </c>
      <c r="D917" s="10">
        <v>2.44</v>
      </c>
      <c r="E917" s="5">
        <f t="shared" si="14"/>
        <v>2.4299999999999997</v>
      </c>
      <c r="G917">
        <f>0.3166/100</f>
        <v>3.166E-3</v>
      </c>
      <c r="H917">
        <v>122</v>
      </c>
      <c r="I917" s="30" t="s">
        <v>73</v>
      </c>
      <c r="J917" s="31">
        <f t="shared" si="15"/>
        <v>1.2164999999999999</v>
      </c>
      <c r="K917" s="32">
        <f>9.35/100</f>
        <v>9.35E-2</v>
      </c>
      <c r="L917" s="33">
        <f>(Swap!E1095*365)/('Ready-'!$I$112*H915)+G1095</f>
        <v>7.381535485008818E-2</v>
      </c>
    </row>
    <row r="918" spans="1:12">
      <c r="A918" t="s">
        <v>76</v>
      </c>
      <c r="B918" s="7" t="s">
        <v>70</v>
      </c>
      <c r="C918" s="10">
        <v>2.95</v>
      </c>
      <c r="D918" s="10">
        <v>3.05</v>
      </c>
      <c r="E918" s="5">
        <f t="shared" si="14"/>
        <v>3</v>
      </c>
      <c r="G918">
        <f>0.3694/100</f>
        <v>3.6940000000000002E-3</v>
      </c>
      <c r="H918">
        <v>155</v>
      </c>
      <c r="I918" s="30" t="s">
        <v>74</v>
      </c>
      <c r="J918" s="31">
        <f t="shared" si="15"/>
        <v>1.7616999999999998</v>
      </c>
      <c r="K918" s="32">
        <f>9.35/100</f>
        <v>9.35E-2</v>
      </c>
      <c r="L918" s="33">
        <f>(Swap!E1096*365)/('Ready-'!$I$112*H916)+G1096</f>
        <v>7.3664400161030583E-2</v>
      </c>
    </row>
    <row r="919" spans="1:12">
      <c r="A919" t="s">
        <v>77</v>
      </c>
      <c r="B919" s="7" t="s">
        <v>70</v>
      </c>
      <c r="C919" s="10">
        <v>3.55</v>
      </c>
      <c r="D919" s="10">
        <v>3.65</v>
      </c>
      <c r="E919" s="5">
        <f t="shared" si="14"/>
        <v>3.5999999999999996</v>
      </c>
      <c r="G919">
        <f>0.4199/100</f>
        <v>4.1989999999999996E-3</v>
      </c>
      <c r="H919">
        <v>183</v>
      </c>
      <c r="I919" s="30" t="s">
        <v>75</v>
      </c>
      <c r="J919" s="31">
        <f t="shared" si="15"/>
        <v>2.3063000000000002</v>
      </c>
      <c r="K919" s="32">
        <f>9.39/100</f>
        <v>9.3900000000000011E-2</v>
      </c>
      <c r="L919" s="33">
        <f>(Swap!E1097*365)/('Ready-'!$I$112*H917)+G1097</f>
        <v>7.3186179113539765E-2</v>
      </c>
    </row>
    <row r="920" spans="1:12">
      <c r="A920" t="s">
        <v>78</v>
      </c>
      <c r="B920" s="7" t="s">
        <v>70</v>
      </c>
      <c r="C920" s="10">
        <v>7.3</v>
      </c>
      <c r="D920" s="10">
        <v>7.6</v>
      </c>
      <c r="E920" s="5">
        <f t="shared" si="14"/>
        <v>7.4499999999999993</v>
      </c>
      <c r="G920">
        <f>0.68989/100</f>
        <v>6.8989000000000003E-3</v>
      </c>
      <c r="H920">
        <v>365</v>
      </c>
      <c r="I920" s="30" t="s">
        <v>76</v>
      </c>
      <c r="J920" s="31">
        <f t="shared" si="15"/>
        <v>2.9093999999999998</v>
      </c>
      <c r="K920" s="32">
        <f>9.39/100</f>
        <v>9.3900000000000011E-2</v>
      </c>
      <c r="L920" s="33">
        <f>(Swap!E1098*365)/('Ready-'!$I$112*H918)+G1098</f>
        <v>7.3202313261648722E-2</v>
      </c>
    </row>
    <row r="921" spans="1:12">
      <c r="I921" s="30" t="s">
        <v>77</v>
      </c>
      <c r="J921" s="31">
        <f t="shared" si="15"/>
        <v>3.4421999999999997</v>
      </c>
      <c r="K921" s="32">
        <f>9.35/100</f>
        <v>9.35E-2</v>
      </c>
      <c r="L921" s="33">
        <f>(Swap!E1099*365)/('Ready-'!$I$112*H919)+G1099</f>
        <v>7.3768659502125064E-2</v>
      </c>
    </row>
    <row r="922" spans="1:12">
      <c r="A922" t="s">
        <v>69</v>
      </c>
      <c r="B922" s="7" t="s">
        <v>83</v>
      </c>
      <c r="C922" s="10">
        <v>0.15</v>
      </c>
      <c r="D922" s="10">
        <v>0.155</v>
      </c>
      <c r="E922" s="5">
        <f t="shared" si="14"/>
        <v>0.1525</v>
      </c>
      <c r="G922">
        <f>0.1652/100</f>
        <v>1.652E-3</v>
      </c>
      <c r="I922" s="30" t="s">
        <v>78</v>
      </c>
      <c r="J922" s="31">
        <f t="shared" si="15"/>
        <v>7.2818000000000005</v>
      </c>
      <c r="K922" s="32">
        <f>9.3/100</f>
        <v>9.3000000000000013E-2</v>
      </c>
      <c r="L922" s="33">
        <f>(Swap!E1100*365)/('Ready-'!$I$112*H920)+G1100</f>
        <v>8.074139624556062E-2</v>
      </c>
    </row>
    <row r="923" spans="1:12">
      <c r="A923" t="s">
        <v>71</v>
      </c>
      <c r="B923" s="7" t="s">
        <v>84</v>
      </c>
      <c r="C923" s="10">
        <v>0.29499999999999998</v>
      </c>
      <c r="D923" s="10">
        <v>0.3</v>
      </c>
      <c r="E923" s="5">
        <f t="shared" si="14"/>
        <v>0.29749999999999999</v>
      </c>
      <c r="G923">
        <f>0.1779/100</f>
        <v>1.779E-3</v>
      </c>
      <c r="I923" s="14"/>
      <c r="J923" s="18"/>
      <c r="K923" s="14"/>
      <c r="L923" s="14"/>
    </row>
    <row r="924" spans="1:12">
      <c r="A924" t="s">
        <v>72</v>
      </c>
      <c r="B924" s="7" t="s">
        <v>85</v>
      </c>
      <c r="C924" s="10">
        <v>0.65</v>
      </c>
      <c r="D924" s="10">
        <v>0.66</v>
      </c>
      <c r="E924" s="5">
        <f t="shared" si="14"/>
        <v>0.65500000000000003</v>
      </c>
      <c r="G924">
        <f>0.1982/100</f>
        <v>1.9819999999999998E-3</v>
      </c>
    </row>
    <row r="925" spans="1:12">
      <c r="A925" t="s">
        <v>73</v>
      </c>
      <c r="B925" s="7" t="s">
        <v>86</v>
      </c>
      <c r="C925" s="10">
        <v>1.22</v>
      </c>
      <c r="D925" s="10">
        <v>1.24</v>
      </c>
      <c r="E925" s="5">
        <f t="shared" si="14"/>
        <v>1.23</v>
      </c>
      <c r="G925">
        <f>0.2345/100</f>
        <v>2.3449999999999999E-3</v>
      </c>
    </row>
    <row r="926" spans="1:12">
      <c r="A926" t="s">
        <v>74</v>
      </c>
      <c r="B926" s="7" t="s">
        <v>87</v>
      </c>
      <c r="C926" s="10">
        <v>1.83</v>
      </c>
      <c r="D926" s="10">
        <v>1.84</v>
      </c>
      <c r="E926" s="5">
        <f t="shared" si="14"/>
        <v>1.835</v>
      </c>
      <c r="G926">
        <f>0.2741/100</f>
        <v>2.7409999999999999E-3</v>
      </c>
    </row>
    <row r="927" spans="1:12">
      <c r="A927" t="s">
        <v>75</v>
      </c>
      <c r="B927" s="7" t="s">
        <v>88</v>
      </c>
      <c r="C927" s="10">
        <v>2.42</v>
      </c>
      <c r="D927" s="10">
        <v>2.44</v>
      </c>
      <c r="E927" s="5">
        <f t="shared" si="14"/>
        <v>2.4299999999999997</v>
      </c>
      <c r="G927">
        <f>0.3166/100</f>
        <v>3.166E-3</v>
      </c>
    </row>
    <row r="928" spans="1:12">
      <c r="A928" t="s">
        <v>76</v>
      </c>
      <c r="B928" s="7" t="s">
        <v>89</v>
      </c>
      <c r="C928" s="10">
        <v>3.02</v>
      </c>
      <c r="D928" s="10">
        <v>3.05</v>
      </c>
      <c r="E928" s="5">
        <f t="shared" si="14"/>
        <v>3.0350000000000001</v>
      </c>
      <c r="G928">
        <f>0.3694/100</f>
        <v>3.6940000000000002E-3</v>
      </c>
    </row>
    <row r="929" spans="1:7">
      <c r="A929" t="s">
        <v>77</v>
      </c>
      <c r="B929" s="7" t="s">
        <v>90</v>
      </c>
      <c r="C929" s="10">
        <v>3.6</v>
      </c>
      <c r="D929" s="10">
        <v>3.65</v>
      </c>
      <c r="E929" s="5">
        <f t="shared" si="14"/>
        <v>3.625</v>
      </c>
      <c r="G929">
        <f>0.4199/100</f>
        <v>4.1989999999999996E-3</v>
      </c>
    </row>
    <row r="930" spans="1:7">
      <c r="A930" t="s">
        <v>78</v>
      </c>
      <c r="B930" s="7" t="s">
        <v>91</v>
      </c>
      <c r="C930" s="10">
        <v>7.3</v>
      </c>
      <c r="D930" s="10">
        <v>7.6</v>
      </c>
      <c r="E930" s="5">
        <f t="shared" si="14"/>
        <v>7.4499999999999993</v>
      </c>
      <c r="G930">
        <f>0.68989/100</f>
        <v>6.8989000000000003E-3</v>
      </c>
    </row>
    <row r="932" spans="1:7">
      <c r="A932" t="s">
        <v>69</v>
      </c>
      <c r="B932" s="7" t="s">
        <v>92</v>
      </c>
      <c r="C932" s="16">
        <v>0.16250000000000001</v>
      </c>
      <c r="D932" s="16">
        <v>0.16750000000000001</v>
      </c>
      <c r="E932" s="5">
        <f t="shared" si="14"/>
        <v>0.16500000000000001</v>
      </c>
      <c r="G932">
        <f>0.1652/100</f>
        <v>1.652E-3</v>
      </c>
    </row>
    <row r="933" spans="1:7">
      <c r="A933" t="s">
        <v>71</v>
      </c>
      <c r="B933" s="7" t="s">
        <v>93</v>
      </c>
      <c r="C933" s="16">
        <v>0.31</v>
      </c>
      <c r="D933" s="16">
        <v>0.32</v>
      </c>
      <c r="E933" s="5">
        <f t="shared" si="14"/>
        <v>0.315</v>
      </c>
      <c r="G933">
        <f>0.1779/100</f>
        <v>1.779E-3</v>
      </c>
    </row>
    <row r="934" spans="1:7">
      <c r="A934" t="s">
        <v>72</v>
      </c>
      <c r="B934" s="7" t="s">
        <v>94</v>
      </c>
      <c r="C934" s="16">
        <v>0.65500000000000003</v>
      </c>
      <c r="D934" s="16">
        <v>0.66500000000000004</v>
      </c>
      <c r="E934" s="5">
        <f t="shared" si="14"/>
        <v>0.66</v>
      </c>
      <c r="G934">
        <f>0.1982/100</f>
        <v>1.9819999999999998E-3</v>
      </c>
    </row>
    <row r="935" spans="1:7">
      <c r="A935" t="s">
        <v>73</v>
      </c>
      <c r="B935" s="7" t="s">
        <v>95</v>
      </c>
      <c r="C935" s="16">
        <v>1.2450000000000001</v>
      </c>
      <c r="D935" s="16">
        <v>1.25</v>
      </c>
      <c r="E935" s="5">
        <f t="shared" si="14"/>
        <v>1.2475000000000001</v>
      </c>
      <c r="G935">
        <f>0.2345/100</f>
        <v>2.3449999999999999E-3</v>
      </c>
    </row>
    <row r="936" spans="1:7">
      <c r="A936" t="s">
        <v>74</v>
      </c>
      <c r="B936" s="7" t="s">
        <v>96</v>
      </c>
      <c r="C936" s="16">
        <v>1.89</v>
      </c>
      <c r="D936" s="16">
        <v>1.91</v>
      </c>
      <c r="E936" s="5">
        <f t="shared" si="14"/>
        <v>1.9</v>
      </c>
      <c r="G936">
        <f>0.2741/100</f>
        <v>2.7409999999999999E-3</v>
      </c>
    </row>
    <row r="937" spans="1:7">
      <c r="A937" t="s">
        <v>75</v>
      </c>
      <c r="B937" s="7" t="s">
        <v>97</v>
      </c>
      <c r="C937" s="16">
        <v>2.4300000000000002</v>
      </c>
      <c r="D937" s="16">
        <v>2.4700000000000002</v>
      </c>
      <c r="E937" s="5">
        <f t="shared" si="14"/>
        <v>2.4500000000000002</v>
      </c>
      <c r="G937">
        <f>0.3166/100</f>
        <v>3.166E-3</v>
      </c>
    </row>
    <row r="938" spans="1:7">
      <c r="A938" t="s">
        <v>76</v>
      </c>
      <c r="B938" s="7" t="s">
        <v>98</v>
      </c>
      <c r="C938" s="16">
        <v>3</v>
      </c>
      <c r="D938" s="16">
        <v>3.06</v>
      </c>
      <c r="E938" s="5">
        <f t="shared" si="14"/>
        <v>3.0300000000000002</v>
      </c>
      <c r="G938">
        <f>0.3694/100</f>
        <v>3.6940000000000002E-3</v>
      </c>
    </row>
    <row r="939" spans="1:7">
      <c r="A939" t="s">
        <v>77</v>
      </c>
      <c r="B939" s="7" t="s">
        <v>99</v>
      </c>
      <c r="C939" s="16">
        <v>3.63</v>
      </c>
      <c r="D939" s="16">
        <v>3.66</v>
      </c>
      <c r="E939" s="5">
        <f t="shared" si="14"/>
        <v>3.645</v>
      </c>
      <c r="G939">
        <f>0.4199/100</f>
        <v>4.1989999999999996E-3</v>
      </c>
    </row>
    <row r="940" spans="1:7">
      <c r="A940" t="s">
        <v>78</v>
      </c>
      <c r="B940" s="7" t="s">
        <v>100</v>
      </c>
      <c r="C940" s="16">
        <v>7.3</v>
      </c>
      <c r="D940" s="16">
        <v>7.6</v>
      </c>
      <c r="E940" s="5">
        <f t="shared" si="14"/>
        <v>7.4499999999999993</v>
      </c>
      <c r="G940">
        <f>0.68989/100</f>
        <v>6.8989000000000003E-3</v>
      </c>
    </row>
    <row r="942" spans="1:7">
      <c r="A942" t="s">
        <v>69</v>
      </c>
      <c r="B942" s="7" t="s">
        <v>102</v>
      </c>
      <c r="C942" s="16">
        <v>0.19</v>
      </c>
      <c r="D942" s="16">
        <v>0.19500000000000001</v>
      </c>
      <c r="E942" s="17">
        <f>AVERAGE(C942,D942)</f>
        <v>0.1925</v>
      </c>
      <c r="G942">
        <f>0.1652/100</f>
        <v>1.652E-3</v>
      </c>
    </row>
    <row r="943" spans="1:7">
      <c r="A943" t="s">
        <v>71</v>
      </c>
      <c r="B943" s="7" t="s">
        <v>103</v>
      </c>
      <c r="C943" s="16">
        <v>0.32500000000000001</v>
      </c>
      <c r="D943" s="16">
        <v>0.33</v>
      </c>
      <c r="E943" s="17">
        <f t="shared" ref="E943:E950" si="16">AVERAGE(C943,D943)</f>
        <v>0.32750000000000001</v>
      </c>
      <c r="G943">
        <f>0.1779/100</f>
        <v>1.779E-3</v>
      </c>
    </row>
    <row r="944" spans="1:7">
      <c r="A944" t="s">
        <v>72</v>
      </c>
      <c r="B944" s="7" t="s">
        <v>104</v>
      </c>
      <c r="C944" s="16">
        <v>0.68500000000000005</v>
      </c>
      <c r="D944" s="16">
        <v>0.69499999999999995</v>
      </c>
      <c r="E944" s="17">
        <f t="shared" si="16"/>
        <v>0.69</v>
      </c>
      <c r="G944">
        <f>0.1982/100</f>
        <v>1.9819999999999998E-3</v>
      </c>
    </row>
    <row r="945" spans="1:7">
      <c r="A945" t="s">
        <v>73</v>
      </c>
      <c r="B945" s="7" t="s">
        <v>105</v>
      </c>
      <c r="C945" s="16">
        <v>1.29</v>
      </c>
      <c r="D945" s="16">
        <v>1.3</v>
      </c>
      <c r="E945" s="17">
        <f t="shared" si="16"/>
        <v>1.2949999999999999</v>
      </c>
      <c r="G945">
        <f>0.2345/100</f>
        <v>2.3449999999999999E-3</v>
      </c>
    </row>
    <row r="946" spans="1:7">
      <c r="A946" t="s">
        <v>74</v>
      </c>
      <c r="B946" s="7" t="s">
        <v>106</v>
      </c>
      <c r="C946" s="16">
        <v>1.87</v>
      </c>
      <c r="D946" s="16">
        <v>1.89</v>
      </c>
      <c r="E946" s="17">
        <f t="shared" si="16"/>
        <v>1.88</v>
      </c>
      <c r="G946">
        <f>0.2741/100</f>
        <v>2.7409999999999999E-3</v>
      </c>
    </row>
    <row r="947" spans="1:7">
      <c r="A947" t="s">
        <v>75</v>
      </c>
      <c r="B947" s="7" t="s">
        <v>107</v>
      </c>
      <c r="C947" s="16">
        <v>2.46</v>
      </c>
      <c r="D947" s="16">
        <v>2.48</v>
      </c>
      <c r="E947" s="17">
        <f t="shared" si="16"/>
        <v>2.4699999999999998</v>
      </c>
      <c r="G947">
        <f>0.3166/100</f>
        <v>3.166E-3</v>
      </c>
    </row>
    <row r="948" spans="1:7">
      <c r="A948" t="s">
        <v>76</v>
      </c>
      <c r="B948" s="7" t="s">
        <v>108</v>
      </c>
      <c r="C948" s="16">
        <v>3.05</v>
      </c>
      <c r="D948" s="16">
        <v>3.08</v>
      </c>
      <c r="E948" s="17">
        <f t="shared" si="16"/>
        <v>3.0649999999999999</v>
      </c>
      <c r="G948">
        <f>0.3694/100</f>
        <v>3.6940000000000002E-3</v>
      </c>
    </row>
    <row r="949" spans="1:7">
      <c r="A949" t="s">
        <v>77</v>
      </c>
      <c r="B949" s="7" t="s">
        <v>109</v>
      </c>
      <c r="C949" s="16">
        <v>3.62</v>
      </c>
      <c r="D949" s="16">
        <v>3.67</v>
      </c>
      <c r="E949" s="17">
        <f t="shared" si="16"/>
        <v>3.645</v>
      </c>
      <c r="G949">
        <f>0.4199/100</f>
        <v>4.1989999999999996E-3</v>
      </c>
    </row>
    <row r="950" spans="1:7">
      <c r="A950" t="s">
        <v>78</v>
      </c>
      <c r="B950" s="7" t="s">
        <v>110</v>
      </c>
      <c r="C950" s="16">
        <v>7.3</v>
      </c>
      <c r="D950" s="16">
        <v>7.6</v>
      </c>
      <c r="E950" s="17">
        <f t="shared" si="16"/>
        <v>7.4499999999999993</v>
      </c>
      <c r="G950">
        <f>0.68989/100</f>
        <v>6.8989000000000003E-3</v>
      </c>
    </row>
    <row r="952" spans="1:7">
      <c r="A952" t="s">
        <v>69</v>
      </c>
      <c r="B952" s="7" t="s">
        <v>111</v>
      </c>
      <c r="C952" s="16">
        <v>0.16250000000000001</v>
      </c>
      <c r="D952" s="16">
        <v>0.17249999999999999</v>
      </c>
      <c r="E952" s="17">
        <f>AVERAGE(C952,D952)</f>
        <v>0.16749999999999998</v>
      </c>
      <c r="G952">
        <f>0.1652/100</f>
        <v>1.652E-3</v>
      </c>
    </row>
    <row r="953" spans="1:7">
      <c r="A953" t="s">
        <v>71</v>
      </c>
      <c r="B953" s="7" t="s">
        <v>111</v>
      </c>
      <c r="C953" s="16">
        <v>0.315</v>
      </c>
      <c r="D953" s="16">
        <v>0.32500000000000001</v>
      </c>
      <c r="E953" s="17">
        <f t="shared" ref="E953:E960" si="17">AVERAGE(C953,D953)</f>
        <v>0.32</v>
      </c>
      <c r="G953">
        <f>0.1779/100</f>
        <v>1.779E-3</v>
      </c>
    </row>
    <row r="954" spans="1:7">
      <c r="A954" t="s">
        <v>72</v>
      </c>
      <c r="B954" s="7" t="s">
        <v>111</v>
      </c>
      <c r="C954" s="16">
        <v>0.67500000000000004</v>
      </c>
      <c r="D954" s="16">
        <v>0.68500000000000005</v>
      </c>
      <c r="E954" s="17">
        <f t="shared" si="17"/>
        <v>0.68</v>
      </c>
      <c r="G954">
        <f>0.1982/100</f>
        <v>1.9819999999999998E-3</v>
      </c>
    </row>
    <row r="955" spans="1:7">
      <c r="A955" t="s">
        <v>73</v>
      </c>
      <c r="B955" s="7" t="s">
        <v>111</v>
      </c>
      <c r="C955" s="16">
        <v>1.2749999999999999</v>
      </c>
      <c r="D955" s="16">
        <v>1.2849999999999999</v>
      </c>
      <c r="E955" s="17">
        <f t="shared" si="17"/>
        <v>1.2799999999999998</v>
      </c>
      <c r="G955">
        <f>0.2345/100</f>
        <v>2.3449999999999999E-3</v>
      </c>
    </row>
    <row r="956" spans="1:7">
      <c r="A956" t="s">
        <v>74</v>
      </c>
      <c r="B956" s="7" t="s">
        <v>111</v>
      </c>
      <c r="C956" s="16">
        <v>1.875</v>
      </c>
      <c r="D956" s="16">
        <v>1.885</v>
      </c>
      <c r="E956" s="17">
        <f t="shared" si="17"/>
        <v>1.88</v>
      </c>
      <c r="G956">
        <f>0.2741/100</f>
        <v>2.7409999999999999E-3</v>
      </c>
    </row>
    <row r="957" spans="1:7">
      <c r="A957" t="s">
        <v>75</v>
      </c>
      <c r="B957" s="7" t="s">
        <v>111</v>
      </c>
      <c r="C957" s="16">
        <v>2.4950000000000001</v>
      </c>
      <c r="D957" s="16">
        <v>2.5099999999999998</v>
      </c>
      <c r="E957" s="17">
        <f t="shared" si="17"/>
        <v>2.5024999999999999</v>
      </c>
      <c r="G957">
        <f>0.3166/100</f>
        <v>3.166E-3</v>
      </c>
    </row>
    <row r="958" spans="1:7">
      <c r="A958" t="s">
        <v>76</v>
      </c>
      <c r="B958" s="7" t="s">
        <v>111</v>
      </c>
      <c r="C958" s="16">
        <v>3.04</v>
      </c>
      <c r="D958" s="16">
        <v>3.0550000000000002</v>
      </c>
      <c r="E958" s="17">
        <f t="shared" si="17"/>
        <v>3.0475000000000003</v>
      </c>
      <c r="G958">
        <f>0.3694/100</f>
        <v>3.6940000000000002E-3</v>
      </c>
    </row>
    <row r="959" spans="1:7">
      <c r="A959" t="s">
        <v>77</v>
      </c>
      <c r="B959" s="7" t="s">
        <v>111</v>
      </c>
      <c r="C959" s="16">
        <v>3.64</v>
      </c>
      <c r="D959" s="16">
        <v>3.6549999999999998</v>
      </c>
      <c r="E959" s="17">
        <f t="shared" si="17"/>
        <v>3.6475</v>
      </c>
      <c r="G959">
        <f>0.4199/100</f>
        <v>4.1989999999999996E-3</v>
      </c>
    </row>
    <row r="960" spans="1:7">
      <c r="A960" t="s">
        <v>78</v>
      </c>
      <c r="B960" s="7" t="s">
        <v>111</v>
      </c>
      <c r="C960" s="16">
        <v>7.4</v>
      </c>
      <c r="D960" s="16">
        <v>7.53</v>
      </c>
      <c r="E960" s="17">
        <f t="shared" si="17"/>
        <v>7.4649999999999999</v>
      </c>
      <c r="G960">
        <f>0.68989/100</f>
        <v>6.8989000000000003E-3</v>
      </c>
    </row>
    <row r="962" spans="1:7">
      <c r="A962" t="s">
        <v>69</v>
      </c>
      <c r="B962" s="7" t="s">
        <v>115</v>
      </c>
      <c r="C962" s="16">
        <v>0.16</v>
      </c>
      <c r="D962" s="16">
        <v>0.16400000000000001</v>
      </c>
      <c r="E962" s="17">
        <f>AVERAGE(C962,D962)</f>
        <v>0.16200000000000001</v>
      </c>
      <c r="G962">
        <f>0.1652/100</f>
        <v>1.652E-3</v>
      </c>
    </row>
    <row r="963" spans="1:7">
      <c r="A963" t="s">
        <v>71</v>
      </c>
      <c r="B963" s="7" t="s">
        <v>115</v>
      </c>
      <c r="C963" s="16">
        <v>0.31</v>
      </c>
      <c r="D963" s="16">
        <v>0.32</v>
      </c>
      <c r="E963" s="17">
        <f t="shared" ref="E963:E970" si="18">AVERAGE(C963,D963)</f>
        <v>0.315</v>
      </c>
      <c r="G963">
        <f>0.1779/100</f>
        <v>1.779E-3</v>
      </c>
    </row>
    <row r="964" spans="1:7">
      <c r="A964" t="s">
        <v>72</v>
      </c>
      <c r="B964" s="7" t="s">
        <v>115</v>
      </c>
      <c r="C964" s="16">
        <v>0.71399999999999997</v>
      </c>
      <c r="D964" s="16">
        <v>0.72</v>
      </c>
      <c r="E964" s="17">
        <f t="shared" si="18"/>
        <v>0.71699999999999997</v>
      </c>
      <c r="G964">
        <f>0.1982/100</f>
        <v>1.9819999999999998E-3</v>
      </c>
    </row>
    <row r="965" spans="1:7">
      <c r="A965" t="s">
        <v>73</v>
      </c>
      <c r="B965" s="7" t="s">
        <v>115</v>
      </c>
      <c r="C965" s="16">
        <v>1.2576000000000001</v>
      </c>
      <c r="D965" s="16">
        <v>1.26</v>
      </c>
      <c r="E965" s="17">
        <f t="shared" si="18"/>
        <v>1.2587999999999999</v>
      </c>
      <c r="G965">
        <f>0.2345/100</f>
        <v>2.3449999999999999E-3</v>
      </c>
    </row>
    <row r="966" spans="1:7">
      <c r="A966" t="s">
        <v>74</v>
      </c>
      <c r="B966" s="7" t="s">
        <v>115</v>
      </c>
      <c r="C966" s="16">
        <v>1.86</v>
      </c>
      <c r="D966" s="16">
        <v>1.87</v>
      </c>
      <c r="E966" s="17">
        <f t="shared" si="18"/>
        <v>1.8650000000000002</v>
      </c>
      <c r="G966">
        <f>0.2741/100</f>
        <v>2.7409999999999999E-3</v>
      </c>
    </row>
    <row r="967" spans="1:7">
      <c r="A967" t="s">
        <v>75</v>
      </c>
      <c r="B967" s="7" t="s">
        <v>115</v>
      </c>
      <c r="C967" s="16">
        <v>2.4550000000000001</v>
      </c>
      <c r="D967" s="16">
        <v>2.4964</v>
      </c>
      <c r="E967" s="17">
        <f t="shared" si="18"/>
        <v>2.4756999999999998</v>
      </c>
      <c r="G967">
        <f>0.3166/100</f>
        <v>3.166E-3</v>
      </c>
    </row>
    <row r="968" spans="1:7">
      <c r="A968" t="s">
        <v>76</v>
      </c>
      <c r="B968" s="7" t="s">
        <v>115</v>
      </c>
      <c r="C968" s="16">
        <v>3.04</v>
      </c>
      <c r="D968" s="16">
        <v>3.0649999999999999</v>
      </c>
      <c r="E968" s="17">
        <f t="shared" si="18"/>
        <v>3.0525000000000002</v>
      </c>
      <c r="G968">
        <f>0.3694/100</f>
        <v>3.6940000000000002E-3</v>
      </c>
    </row>
    <row r="969" spans="1:7">
      <c r="A969" t="s">
        <v>77</v>
      </c>
      <c r="B969" s="7" t="s">
        <v>115</v>
      </c>
      <c r="C969" s="16">
        <v>3.64</v>
      </c>
      <c r="D969" s="16">
        <v>3.6753999999999998</v>
      </c>
      <c r="E969" s="17">
        <f t="shared" si="18"/>
        <v>3.6577000000000002</v>
      </c>
      <c r="G969">
        <f>0.4199/100</f>
        <v>4.1989999999999996E-3</v>
      </c>
    </row>
    <row r="970" spans="1:7">
      <c r="A970" t="s">
        <v>78</v>
      </c>
      <c r="B970" s="7" t="s">
        <v>115</v>
      </c>
      <c r="C970" s="16">
        <v>7.4249999999999998</v>
      </c>
      <c r="D970" s="16">
        <v>7.452</v>
      </c>
      <c r="E970" s="17">
        <f t="shared" si="18"/>
        <v>7.4384999999999994</v>
      </c>
      <c r="G970">
        <f>0.68989/100</f>
        <v>6.8989000000000003E-3</v>
      </c>
    </row>
    <row r="972" spans="1:7">
      <c r="A972" t="s">
        <v>69</v>
      </c>
      <c r="B972" s="7" t="s">
        <v>117</v>
      </c>
      <c r="E972" s="17" t="e">
        <f>AVERAGE(C972,D972)</f>
        <v>#DIV/0!</v>
      </c>
      <c r="G972">
        <f>0.1652/100</f>
        <v>1.652E-3</v>
      </c>
    </row>
    <row r="973" spans="1:7">
      <c r="A973" t="s">
        <v>71</v>
      </c>
      <c r="B973" s="7" t="s">
        <v>117</v>
      </c>
      <c r="E973" s="17" t="e">
        <f t="shared" ref="E973:E980" si="19">AVERAGE(C973,D973)</f>
        <v>#DIV/0!</v>
      </c>
      <c r="G973">
        <f>0.1779/100</f>
        <v>1.779E-3</v>
      </c>
    </row>
    <row r="974" spans="1:7">
      <c r="A974" t="s">
        <v>72</v>
      </c>
      <c r="B974" s="7" t="s">
        <v>117</v>
      </c>
      <c r="E974" s="17" t="e">
        <f t="shared" si="19"/>
        <v>#DIV/0!</v>
      </c>
      <c r="G974">
        <f>0.1982/100</f>
        <v>1.9819999999999998E-3</v>
      </c>
    </row>
    <row r="975" spans="1:7">
      <c r="A975" t="s">
        <v>73</v>
      </c>
      <c r="B975" s="7" t="s">
        <v>117</v>
      </c>
      <c r="E975" s="17" t="e">
        <f t="shared" si="19"/>
        <v>#DIV/0!</v>
      </c>
      <c r="G975">
        <f>0.2345/100</f>
        <v>2.3449999999999999E-3</v>
      </c>
    </row>
    <row r="976" spans="1:7">
      <c r="A976" t="s">
        <v>74</v>
      </c>
      <c r="B976" s="7" t="s">
        <v>117</v>
      </c>
      <c r="E976" s="17" t="e">
        <f t="shared" si="19"/>
        <v>#DIV/0!</v>
      </c>
      <c r="G976">
        <f>0.2741/100</f>
        <v>2.7409999999999999E-3</v>
      </c>
    </row>
    <row r="977" spans="1:7">
      <c r="A977" t="s">
        <v>75</v>
      </c>
      <c r="B977" s="7" t="s">
        <v>117</v>
      </c>
      <c r="E977" s="17" t="e">
        <f t="shared" si="19"/>
        <v>#DIV/0!</v>
      </c>
      <c r="G977">
        <f>0.3166/100</f>
        <v>3.166E-3</v>
      </c>
    </row>
    <row r="978" spans="1:7">
      <c r="A978" t="s">
        <v>76</v>
      </c>
      <c r="B978" s="7" t="s">
        <v>117</v>
      </c>
      <c r="E978" s="17" t="e">
        <f t="shared" si="19"/>
        <v>#DIV/0!</v>
      </c>
      <c r="G978">
        <f>0.3694/100</f>
        <v>3.6940000000000002E-3</v>
      </c>
    </row>
    <row r="979" spans="1:7">
      <c r="A979" t="s">
        <v>77</v>
      </c>
      <c r="B979" s="7" t="s">
        <v>117</v>
      </c>
      <c r="E979" s="17" t="e">
        <f t="shared" si="19"/>
        <v>#DIV/0!</v>
      </c>
      <c r="G979">
        <f>0.4199/100</f>
        <v>4.1989999999999996E-3</v>
      </c>
    </row>
    <row r="980" spans="1:7">
      <c r="A980" t="s">
        <v>78</v>
      </c>
      <c r="B980" s="7" t="s">
        <v>117</v>
      </c>
      <c r="E980" s="17" t="e">
        <f t="shared" si="19"/>
        <v>#DIV/0!</v>
      </c>
      <c r="G980">
        <f>0.68989/100</f>
        <v>6.8989000000000003E-3</v>
      </c>
    </row>
    <row r="982" spans="1:7">
      <c r="A982" t="s">
        <v>69</v>
      </c>
      <c r="B982" s="7" t="s">
        <v>118</v>
      </c>
      <c r="C982" s="16">
        <v>0.1636</v>
      </c>
      <c r="D982" s="16">
        <v>0.1641</v>
      </c>
      <c r="E982" s="17">
        <f>AVERAGE(C982,D982)</f>
        <v>0.16385</v>
      </c>
      <c r="G982">
        <f>0.16071/100</f>
        <v>1.6071E-3</v>
      </c>
    </row>
    <row r="983" spans="1:7">
      <c r="A983" t="s">
        <v>71</v>
      </c>
      <c r="B983" s="7" t="s">
        <v>118</v>
      </c>
      <c r="C983" s="16">
        <v>0.31</v>
      </c>
      <c r="D983" s="16">
        <v>0.32</v>
      </c>
      <c r="E983" s="17">
        <f t="shared" ref="E983:E990" si="20">AVERAGE(C983,D983)</f>
        <v>0.315</v>
      </c>
      <c r="G983">
        <f>0.17263/100</f>
        <v>1.7263000000000001E-3</v>
      </c>
    </row>
    <row r="984" spans="1:7">
      <c r="A984" t="s">
        <v>72</v>
      </c>
      <c r="B984" s="7" t="s">
        <v>118</v>
      </c>
      <c r="C984" s="16">
        <v>0.64700000000000002</v>
      </c>
      <c r="D984" s="16">
        <v>0.67500000000000004</v>
      </c>
      <c r="E984" s="17">
        <f t="shared" si="20"/>
        <v>0.66100000000000003</v>
      </c>
      <c r="G984">
        <f>0.19328/100</f>
        <v>1.9328000000000001E-3</v>
      </c>
    </row>
    <row r="985" spans="1:7">
      <c r="A985" t="s">
        <v>73</v>
      </c>
      <c r="B985" s="7" t="s">
        <v>118</v>
      </c>
      <c r="C985" s="16">
        <v>1.2491000000000001</v>
      </c>
      <c r="D985" s="16">
        <v>1.2509999999999999</v>
      </c>
      <c r="E985" s="17">
        <f t="shared" si="20"/>
        <v>1.2500499999999999</v>
      </c>
      <c r="G985">
        <f>0.2305/100</f>
        <v>2.3050000000000002E-3</v>
      </c>
    </row>
    <row r="986" spans="1:7">
      <c r="A986" t="s">
        <v>74</v>
      </c>
      <c r="B986" s="7" t="s">
        <v>118</v>
      </c>
      <c r="C986" s="16">
        <v>1.85</v>
      </c>
      <c r="D986" s="16">
        <v>1.8819999999999999</v>
      </c>
      <c r="E986" s="17">
        <f t="shared" si="20"/>
        <v>1.8660000000000001</v>
      </c>
      <c r="G986">
        <f>0.27275/100</f>
        <v>2.7274999999999999E-3</v>
      </c>
    </row>
    <row r="987" spans="1:7">
      <c r="A987" t="s">
        <v>75</v>
      </c>
      <c r="B987" s="7" t="s">
        <v>118</v>
      </c>
      <c r="C987" s="16">
        <v>2.4319999999999999</v>
      </c>
      <c r="D987" s="16">
        <v>2.4318</v>
      </c>
      <c r="E987" s="17">
        <f t="shared" si="20"/>
        <v>2.4318999999999997</v>
      </c>
      <c r="G987">
        <f>0.3156/100</f>
        <v>3.156E-3</v>
      </c>
    </row>
    <row r="988" spans="1:7">
      <c r="A988" t="s">
        <v>76</v>
      </c>
      <c r="B988" s="7" t="s">
        <v>118</v>
      </c>
      <c r="C988" s="16">
        <v>3.01</v>
      </c>
      <c r="D988" s="16">
        <v>3.0283000000000002</v>
      </c>
      <c r="E988" s="17">
        <f t="shared" si="20"/>
        <v>3.0191499999999998</v>
      </c>
      <c r="G988">
        <f>0.3669/100</f>
        <v>3.669E-3</v>
      </c>
    </row>
    <row r="989" spans="1:7">
      <c r="A989" t="s">
        <v>77</v>
      </c>
      <c r="B989" s="7" t="s">
        <v>118</v>
      </c>
      <c r="C989" s="16">
        <v>3.62</v>
      </c>
      <c r="D989" s="16">
        <v>3.6309999999999998</v>
      </c>
      <c r="E989" s="17">
        <f t="shared" si="20"/>
        <v>3.6254999999999997</v>
      </c>
      <c r="G989">
        <f>0.4174/100</f>
        <v>4.1739999999999998E-3</v>
      </c>
    </row>
    <row r="990" spans="1:7">
      <c r="A990" t="s">
        <v>78</v>
      </c>
      <c r="B990" s="7" t="s">
        <v>118</v>
      </c>
      <c r="C990" s="16">
        <v>7.4320000000000004</v>
      </c>
      <c r="D990" s="16">
        <v>7.4219999999999997</v>
      </c>
      <c r="E990" s="17">
        <f t="shared" si="20"/>
        <v>7.4269999999999996</v>
      </c>
      <c r="G990">
        <f>0.68589/100</f>
        <v>6.8589000000000002E-3</v>
      </c>
    </row>
    <row r="992" spans="1:7">
      <c r="A992" t="s">
        <v>69</v>
      </c>
      <c r="B992" s="7" t="s">
        <v>122</v>
      </c>
      <c r="C992" s="16">
        <v>0.15409999999999999</v>
      </c>
      <c r="D992" s="16">
        <v>0.15620000000000001</v>
      </c>
      <c r="E992" s="17">
        <f>AVERAGE(C992,D992)</f>
        <v>0.15515000000000001</v>
      </c>
      <c r="G992">
        <f>0.16071/100</f>
        <v>1.6071E-3</v>
      </c>
    </row>
    <row r="993" spans="1:7">
      <c r="A993" t="s">
        <v>71</v>
      </c>
      <c r="B993" s="7" t="s">
        <v>123</v>
      </c>
      <c r="C993" s="16">
        <v>0.28000000000000003</v>
      </c>
      <c r="D993" s="16">
        <v>0.315</v>
      </c>
      <c r="E993" s="17">
        <f t="shared" ref="E993:E1000" si="21">AVERAGE(C993,D993)</f>
        <v>0.29749999999999999</v>
      </c>
      <c r="G993">
        <f>0.17263/100</f>
        <v>1.7263000000000001E-3</v>
      </c>
    </row>
    <row r="994" spans="1:7">
      <c r="A994" t="s">
        <v>72</v>
      </c>
      <c r="B994" s="7" t="s">
        <v>124</v>
      </c>
      <c r="C994" s="16">
        <v>0.63419999999999999</v>
      </c>
      <c r="D994" s="16">
        <v>0.65100000000000002</v>
      </c>
      <c r="E994" s="17">
        <f t="shared" si="21"/>
        <v>0.64260000000000006</v>
      </c>
      <c r="G994">
        <f>0.19328/100</f>
        <v>1.9328000000000001E-3</v>
      </c>
    </row>
    <row r="995" spans="1:7">
      <c r="A995" t="s">
        <v>73</v>
      </c>
      <c r="B995" s="7" t="s">
        <v>125</v>
      </c>
      <c r="C995" s="16">
        <v>1.2371000000000001</v>
      </c>
      <c r="D995" s="16">
        <v>1.2479</v>
      </c>
      <c r="E995" s="17">
        <f t="shared" si="21"/>
        <v>1.2425000000000002</v>
      </c>
      <c r="G995">
        <f>0.2305/100</f>
        <v>2.3050000000000002E-3</v>
      </c>
    </row>
    <row r="996" spans="1:7">
      <c r="A996" t="s">
        <v>74</v>
      </c>
      <c r="B996" s="7" t="s">
        <v>126</v>
      </c>
      <c r="C996" s="16">
        <v>1.7995000000000001</v>
      </c>
      <c r="D996" s="16">
        <v>1.8069</v>
      </c>
      <c r="E996" s="17">
        <f t="shared" si="21"/>
        <v>1.8031999999999999</v>
      </c>
      <c r="G996">
        <f>0.27275/100</f>
        <v>2.7274999999999999E-3</v>
      </c>
    </row>
    <row r="997" spans="1:7">
      <c r="A997" t="s">
        <v>75</v>
      </c>
      <c r="B997" s="7" t="s">
        <v>127</v>
      </c>
      <c r="C997" s="16">
        <v>2.4285999999999999</v>
      </c>
      <c r="D997" s="16">
        <v>2.4497</v>
      </c>
      <c r="E997" s="17">
        <f t="shared" si="21"/>
        <v>2.4391499999999997</v>
      </c>
      <c r="G997">
        <f>0.3156/100</f>
        <v>3.156E-3</v>
      </c>
    </row>
    <row r="998" spans="1:7">
      <c r="A998" t="s">
        <v>76</v>
      </c>
      <c r="B998" s="7" t="s">
        <v>128</v>
      </c>
      <c r="C998" s="16">
        <v>2.9914000000000001</v>
      </c>
      <c r="D998" s="16">
        <v>2.9990000000000001</v>
      </c>
      <c r="E998" s="17">
        <f t="shared" si="21"/>
        <v>2.9952000000000001</v>
      </c>
      <c r="G998">
        <f>0.3669/100</f>
        <v>3.669E-3</v>
      </c>
    </row>
    <row r="999" spans="1:7">
      <c r="A999" t="s">
        <v>77</v>
      </c>
      <c r="B999" s="7" t="s">
        <v>129</v>
      </c>
      <c r="C999" s="16">
        <v>3.6029</v>
      </c>
      <c r="D999" s="16">
        <v>3.6086999999999998</v>
      </c>
      <c r="E999" s="17">
        <f t="shared" si="21"/>
        <v>3.6057999999999999</v>
      </c>
      <c r="G999">
        <f>0.4174/100</f>
        <v>4.1739999999999998E-3</v>
      </c>
    </row>
    <row r="1000" spans="1:7">
      <c r="A1000" t="s">
        <v>78</v>
      </c>
      <c r="B1000" s="7" t="s">
        <v>130</v>
      </c>
      <c r="C1000" s="16">
        <v>7.3846999999999996</v>
      </c>
      <c r="D1000" s="16">
        <v>7.3940999999999999</v>
      </c>
      <c r="E1000" s="17">
        <f t="shared" si="21"/>
        <v>7.3894000000000002</v>
      </c>
      <c r="G1000">
        <f>0.68589/100</f>
        <v>6.8589000000000002E-3</v>
      </c>
    </row>
    <row r="1002" spans="1:7">
      <c r="A1002" t="s">
        <v>69</v>
      </c>
      <c r="B1002" s="7" t="s">
        <v>131</v>
      </c>
      <c r="C1002" s="16">
        <v>0.14069999999999999</v>
      </c>
      <c r="D1002" s="16">
        <v>0.1421</v>
      </c>
      <c r="E1002" s="17">
        <f>AVERAGE(C1002,D1002)</f>
        <v>0.1414</v>
      </c>
      <c r="G1002">
        <f>0.16071/100</f>
        <v>1.6071E-3</v>
      </c>
    </row>
    <row r="1003" spans="1:7">
      <c r="A1003" t="s">
        <v>71</v>
      </c>
      <c r="B1003" s="7" t="s">
        <v>132</v>
      </c>
      <c r="C1003" s="16">
        <v>0.29749999999999999</v>
      </c>
      <c r="D1003" s="16">
        <v>0.32</v>
      </c>
      <c r="E1003" s="17">
        <f t="shared" ref="E1003:E1010" si="22">AVERAGE(C1003,D1003)</f>
        <v>0.30874999999999997</v>
      </c>
      <c r="G1003">
        <f>0.17263/100</f>
        <v>1.7263000000000001E-3</v>
      </c>
    </row>
    <row r="1004" spans="1:7">
      <c r="A1004" t="s">
        <v>72</v>
      </c>
      <c r="B1004" s="7" t="s">
        <v>133</v>
      </c>
      <c r="C1004" s="16">
        <v>0.623</v>
      </c>
      <c r="D1004" s="16">
        <v>0.62949999999999995</v>
      </c>
      <c r="E1004" s="17">
        <f t="shared" si="22"/>
        <v>0.62624999999999997</v>
      </c>
      <c r="G1004">
        <f>0.19328/100</f>
        <v>1.9328000000000001E-3</v>
      </c>
    </row>
    <row r="1005" spans="1:7">
      <c r="A1005" t="s">
        <v>73</v>
      </c>
      <c r="B1005" s="7" t="s">
        <v>134</v>
      </c>
      <c r="C1005" s="16">
        <v>1.2210000000000001</v>
      </c>
      <c r="D1005" s="16">
        <v>1.2275</v>
      </c>
      <c r="E1005" s="17">
        <f t="shared" si="22"/>
        <v>1.2242500000000001</v>
      </c>
      <c r="G1005">
        <f>0.2305/100</f>
        <v>2.3050000000000002E-3</v>
      </c>
    </row>
    <row r="1006" spans="1:7">
      <c r="A1006" t="s">
        <v>74</v>
      </c>
      <c r="B1006" s="7" t="s">
        <v>135</v>
      </c>
      <c r="C1006" s="16">
        <v>1.7803</v>
      </c>
      <c r="D1006" s="16">
        <v>1.7806</v>
      </c>
      <c r="E1006" s="17">
        <f t="shared" si="22"/>
        <v>1.7804500000000001</v>
      </c>
      <c r="G1006">
        <f>0.27275/100</f>
        <v>2.7274999999999999E-3</v>
      </c>
    </row>
    <row r="1007" spans="1:7">
      <c r="A1007" t="s">
        <v>75</v>
      </c>
      <c r="B1007" s="7" t="s">
        <v>136</v>
      </c>
      <c r="C1007" s="16">
        <v>2.4135</v>
      </c>
      <c r="D1007" s="16">
        <v>2.4205999999999999</v>
      </c>
      <c r="E1007" s="17">
        <f t="shared" si="22"/>
        <v>2.4170499999999997</v>
      </c>
      <c r="G1007">
        <f>0.3156/100</f>
        <v>3.156E-3</v>
      </c>
    </row>
    <row r="1008" spans="1:7">
      <c r="A1008" t="s">
        <v>76</v>
      </c>
      <c r="B1008" s="7" t="s">
        <v>137</v>
      </c>
      <c r="C1008" s="16">
        <v>2.9531999999999998</v>
      </c>
      <c r="D1008" s="16">
        <v>2.9601000000000002</v>
      </c>
      <c r="E1008" s="17">
        <f t="shared" si="22"/>
        <v>2.9566499999999998</v>
      </c>
      <c r="G1008">
        <f>0.3669/100</f>
        <v>3.669E-3</v>
      </c>
    </row>
    <row r="1009" spans="1:7">
      <c r="A1009" t="s">
        <v>77</v>
      </c>
      <c r="B1009" s="7" t="s">
        <v>138</v>
      </c>
      <c r="C1009" s="16">
        <v>3.5541999999999998</v>
      </c>
      <c r="D1009" s="16">
        <v>3.5626000000000002</v>
      </c>
      <c r="E1009" s="17">
        <f t="shared" si="22"/>
        <v>3.5583999999999998</v>
      </c>
      <c r="G1009">
        <f>0.4174/100</f>
        <v>4.1739999999999998E-3</v>
      </c>
    </row>
    <row r="1010" spans="1:7">
      <c r="A1010" t="s">
        <v>78</v>
      </c>
      <c r="B1010" s="7" t="s">
        <v>139</v>
      </c>
      <c r="C1010" s="16">
        <v>7.3319999999999999</v>
      </c>
      <c r="D1010" s="16">
        <v>7.3361000000000001</v>
      </c>
      <c r="E1010" s="17">
        <f t="shared" si="22"/>
        <v>7.3340499999999995</v>
      </c>
      <c r="G1010">
        <f>0.68589/100</f>
        <v>6.8589000000000002E-3</v>
      </c>
    </row>
    <row r="1012" spans="1:7">
      <c r="A1012" t="s">
        <v>69</v>
      </c>
      <c r="B1012" s="7" t="s">
        <v>140</v>
      </c>
      <c r="C1012" s="16">
        <v>0.13139999999999999</v>
      </c>
      <c r="D1012" s="16">
        <v>0.13389999999999999</v>
      </c>
      <c r="E1012" s="17">
        <f>AVERAGE(C1012,D1012)</f>
        <v>0.13264999999999999</v>
      </c>
      <c r="G1012">
        <f>0.16071/100</f>
        <v>1.6071E-3</v>
      </c>
    </row>
    <row r="1013" spans="1:7">
      <c r="A1013" t="s">
        <v>71</v>
      </c>
      <c r="B1013" s="7" t="s">
        <v>141</v>
      </c>
      <c r="C1013" s="16">
        <v>0.3125</v>
      </c>
      <c r="D1013" s="16">
        <v>0.3175</v>
      </c>
      <c r="E1013" s="17">
        <f t="shared" ref="E1013:E1020" si="23">AVERAGE(C1013,D1013)</f>
        <v>0.315</v>
      </c>
      <c r="G1013">
        <f>0.17263/100</f>
        <v>1.7263000000000001E-3</v>
      </c>
    </row>
    <row r="1014" spans="1:7">
      <c r="A1014" t="s">
        <v>72</v>
      </c>
      <c r="B1014" s="7" t="s">
        <v>142</v>
      </c>
      <c r="C1014" s="16">
        <v>0.5927</v>
      </c>
      <c r="D1014" s="16">
        <v>0.59809999999999997</v>
      </c>
      <c r="E1014" s="17">
        <f t="shared" si="23"/>
        <v>0.59539999999999993</v>
      </c>
      <c r="G1014">
        <f>0.19328/100</f>
        <v>1.9328000000000001E-3</v>
      </c>
    </row>
    <row r="1015" spans="1:7">
      <c r="A1015" t="s">
        <v>73</v>
      </c>
      <c r="B1015" s="7" t="s">
        <v>143</v>
      </c>
      <c r="C1015" s="16">
        <v>1.1920999999999999</v>
      </c>
      <c r="D1015" s="16">
        <v>1.1960999999999999</v>
      </c>
      <c r="E1015" s="17">
        <f t="shared" si="23"/>
        <v>1.1940999999999999</v>
      </c>
      <c r="G1015">
        <f>0.2305/100</f>
        <v>2.3050000000000002E-3</v>
      </c>
    </row>
    <row r="1016" spans="1:7">
      <c r="A1016" t="s">
        <v>74</v>
      </c>
      <c r="B1016" s="7" t="s">
        <v>144</v>
      </c>
      <c r="C1016" s="16">
        <v>1.7718</v>
      </c>
      <c r="D1016" s="16">
        <v>1.7751999999999999</v>
      </c>
      <c r="E1016" s="17">
        <f t="shared" si="23"/>
        <v>1.7734999999999999</v>
      </c>
      <c r="G1016">
        <f>0.27275/100</f>
        <v>2.7274999999999999E-3</v>
      </c>
    </row>
    <row r="1017" spans="1:7">
      <c r="A1017" t="s">
        <v>75</v>
      </c>
      <c r="B1017" s="7" t="s">
        <v>145</v>
      </c>
      <c r="C1017" s="16">
        <v>2.3908</v>
      </c>
      <c r="D1017" s="16">
        <v>2.3923999999999999</v>
      </c>
      <c r="E1017" s="17">
        <f t="shared" si="23"/>
        <v>2.3915999999999999</v>
      </c>
      <c r="G1017">
        <f>0.3156/100</f>
        <v>3.156E-3</v>
      </c>
    </row>
    <row r="1018" spans="1:7">
      <c r="A1018" t="s">
        <v>76</v>
      </c>
      <c r="B1018" s="7" t="s">
        <v>146</v>
      </c>
      <c r="C1018" s="16">
        <v>2.9321000000000002</v>
      </c>
      <c r="D1018" s="16">
        <v>2.9363000000000001</v>
      </c>
      <c r="E1018" s="17">
        <f t="shared" si="23"/>
        <v>2.9342000000000001</v>
      </c>
      <c r="G1018">
        <f>0.3669/100</f>
        <v>3.669E-3</v>
      </c>
    </row>
    <row r="1019" spans="1:7">
      <c r="A1019" t="s">
        <v>77</v>
      </c>
      <c r="B1019" s="7" t="s">
        <v>147</v>
      </c>
      <c r="C1019" s="16">
        <v>3.532</v>
      </c>
      <c r="D1019" s="16">
        <v>3.5358000000000001</v>
      </c>
      <c r="E1019" s="17">
        <f t="shared" si="23"/>
        <v>3.5339</v>
      </c>
      <c r="G1019">
        <f>0.4174/100</f>
        <v>4.1739999999999998E-3</v>
      </c>
    </row>
    <row r="1020" spans="1:7">
      <c r="A1020" t="s">
        <v>78</v>
      </c>
      <c r="B1020" s="7" t="s">
        <v>148</v>
      </c>
      <c r="C1020" s="16">
        <v>7.3315000000000001</v>
      </c>
      <c r="D1020" s="16">
        <v>7.3342000000000001</v>
      </c>
      <c r="E1020" s="17">
        <f t="shared" si="23"/>
        <v>7.3328500000000005</v>
      </c>
      <c r="G1020">
        <f>0.68589/100</f>
        <v>6.8589000000000002E-3</v>
      </c>
    </row>
    <row r="1022" spans="1:7">
      <c r="A1022" t="s">
        <v>69</v>
      </c>
      <c r="B1022" s="7" t="s">
        <v>149</v>
      </c>
      <c r="C1022" s="16">
        <v>0.1313</v>
      </c>
      <c r="D1022" s="16">
        <v>0.13370000000000001</v>
      </c>
      <c r="E1022" s="17">
        <f>AVERAGE(C1022,D1022)</f>
        <v>0.13250000000000001</v>
      </c>
      <c r="G1022">
        <f>0.16071/100</f>
        <v>1.6071E-3</v>
      </c>
    </row>
    <row r="1023" spans="1:7">
      <c r="A1023" t="s">
        <v>71</v>
      </c>
      <c r="B1023" s="7" t="s">
        <v>150</v>
      </c>
      <c r="C1023" s="16">
        <v>0.31309999999999999</v>
      </c>
      <c r="D1023" s="16">
        <v>0.315</v>
      </c>
      <c r="E1023" s="17">
        <f>AVERAGE(C1023,D1023)</f>
        <v>0.31405</v>
      </c>
      <c r="G1023">
        <f>0.17263/100</f>
        <v>1.7263000000000001E-3</v>
      </c>
    </row>
    <row r="1024" spans="1:7">
      <c r="A1024" t="s">
        <v>72</v>
      </c>
      <c r="B1024" s="7" t="s">
        <v>151</v>
      </c>
      <c r="C1024" s="16">
        <v>0.57210000000000005</v>
      </c>
      <c r="D1024" s="16">
        <v>0.57450000000000001</v>
      </c>
      <c r="E1024" s="17">
        <f>AVERAGE(C1024,D1024)</f>
        <v>0.57330000000000003</v>
      </c>
      <c r="G1024">
        <f>0.19328/100</f>
        <v>1.9328000000000001E-3</v>
      </c>
    </row>
    <row r="1025" spans="1:7">
      <c r="A1025" t="s">
        <v>73</v>
      </c>
      <c r="B1025" s="7" t="s">
        <v>152</v>
      </c>
      <c r="C1025" s="16">
        <v>1.181</v>
      </c>
      <c r="D1025" s="16">
        <v>1.1830000000000001</v>
      </c>
      <c r="E1025" s="17">
        <f t="shared" ref="E1025:E1030" si="24">AVERAGE(C1025,D1025)</f>
        <v>1.1819999999999999</v>
      </c>
      <c r="G1025">
        <f>0.2305/100</f>
        <v>2.3050000000000002E-3</v>
      </c>
    </row>
    <row r="1026" spans="1:7">
      <c r="A1026" t="s">
        <v>74</v>
      </c>
      <c r="B1026" s="7" t="s">
        <v>153</v>
      </c>
      <c r="C1026" s="16">
        <v>1.7705</v>
      </c>
      <c r="D1026" s="16">
        <v>1.7713000000000001</v>
      </c>
      <c r="E1026" s="17">
        <f t="shared" si="24"/>
        <v>1.7709000000000001</v>
      </c>
      <c r="G1026">
        <f>0.27275/100</f>
        <v>2.7274999999999999E-3</v>
      </c>
    </row>
    <row r="1027" spans="1:7">
      <c r="A1027" t="s">
        <v>75</v>
      </c>
      <c r="B1027" s="7" t="s">
        <v>154</v>
      </c>
      <c r="C1027" s="16">
        <v>2.3643999999999998</v>
      </c>
      <c r="D1027" s="16">
        <v>2.3730000000000002</v>
      </c>
      <c r="E1027" s="17">
        <f t="shared" si="24"/>
        <v>2.3687</v>
      </c>
      <c r="G1027">
        <f>0.3156/100</f>
        <v>3.156E-3</v>
      </c>
    </row>
    <row r="1028" spans="1:7">
      <c r="A1028" t="s">
        <v>76</v>
      </c>
      <c r="B1028" s="7" t="s">
        <v>155</v>
      </c>
      <c r="C1028" s="16">
        <v>2.9045999999999998</v>
      </c>
      <c r="D1028" s="16">
        <v>2.9138000000000002</v>
      </c>
      <c r="E1028" s="17">
        <f t="shared" si="24"/>
        <v>2.9092000000000002</v>
      </c>
      <c r="G1028">
        <f>0.3669/100</f>
        <v>3.669E-3</v>
      </c>
    </row>
    <row r="1029" spans="1:7">
      <c r="A1029" t="s">
        <v>77</v>
      </c>
      <c r="B1029" s="7" t="s">
        <v>156</v>
      </c>
      <c r="C1029" s="16">
        <v>3.4845000000000002</v>
      </c>
      <c r="D1029" s="16">
        <v>3.4935</v>
      </c>
      <c r="E1029" s="17">
        <f t="shared" si="24"/>
        <v>3.4889999999999999</v>
      </c>
      <c r="G1029">
        <f>0.4174/100</f>
        <v>4.1739999999999998E-3</v>
      </c>
    </row>
    <row r="1030" spans="1:7">
      <c r="A1030" t="s">
        <v>78</v>
      </c>
      <c r="B1030" s="7" t="s">
        <v>157</v>
      </c>
      <c r="C1030" s="16">
        <v>7.3240999999999996</v>
      </c>
      <c r="D1030" s="16">
        <v>7.3324999999999996</v>
      </c>
      <c r="E1030" s="17">
        <f t="shared" si="24"/>
        <v>7.3282999999999996</v>
      </c>
      <c r="G1030">
        <f>0.68589/100</f>
        <v>6.8589000000000002E-3</v>
      </c>
    </row>
    <row r="1032" spans="1:7">
      <c r="A1032" t="s">
        <v>69</v>
      </c>
      <c r="B1032" s="7" t="s">
        <v>158</v>
      </c>
      <c r="C1032" s="16">
        <v>0.1331</v>
      </c>
      <c r="D1032" s="16">
        <v>0.1391</v>
      </c>
      <c r="E1032" s="17">
        <f>AVERAGE(C1032,D1032)</f>
        <v>0.1361</v>
      </c>
      <c r="G1032">
        <f>0.15951/100</f>
        <v>1.5951000000000001E-3</v>
      </c>
    </row>
    <row r="1033" spans="1:7">
      <c r="A1033" t="s">
        <v>71</v>
      </c>
      <c r="B1033" s="7" t="s">
        <v>159</v>
      </c>
      <c r="C1033" s="16">
        <v>0.31209999999999999</v>
      </c>
      <c r="D1033" s="16">
        <v>0.31630000000000003</v>
      </c>
      <c r="E1033" s="17">
        <f>AVERAGE(C1033,D1033)</f>
        <v>0.31420000000000003</v>
      </c>
      <c r="G1033">
        <f>0.17113/100</f>
        <v>1.7113E-3</v>
      </c>
    </row>
    <row r="1034" spans="1:7">
      <c r="A1034" t="s">
        <v>72</v>
      </c>
      <c r="B1034" s="7" t="s">
        <v>160</v>
      </c>
      <c r="C1034" s="16">
        <v>0.55200000000000005</v>
      </c>
      <c r="D1034" s="16">
        <v>0.55600000000000005</v>
      </c>
      <c r="E1034" s="17">
        <f>AVERAGE(C1034,D1034)</f>
        <v>0.55400000000000005</v>
      </c>
      <c r="G1034">
        <f>0.19378/100</f>
        <v>1.9378000000000002E-3</v>
      </c>
    </row>
    <row r="1035" spans="1:7">
      <c r="A1035" t="s">
        <v>73</v>
      </c>
      <c r="B1035" s="7" t="s">
        <v>161</v>
      </c>
      <c r="C1035" s="16">
        <v>1.17</v>
      </c>
      <c r="D1035" s="16">
        <v>1.1701999999999999</v>
      </c>
      <c r="E1035" s="17">
        <f t="shared" ref="E1035:E1040" si="25">AVERAGE(C1035,D1035)</f>
        <v>1.1700999999999999</v>
      </c>
      <c r="G1035">
        <f>0.2305/100</f>
        <v>2.3050000000000002E-3</v>
      </c>
    </row>
    <row r="1036" spans="1:7">
      <c r="A1036" t="s">
        <v>74</v>
      </c>
      <c r="B1036" s="7" t="s">
        <v>162</v>
      </c>
      <c r="C1036" s="16">
        <v>1.7342</v>
      </c>
      <c r="D1036" s="16">
        <v>1.7441</v>
      </c>
      <c r="E1036" s="17">
        <f t="shared" si="25"/>
        <v>1.73915</v>
      </c>
      <c r="G1036">
        <f>0.27465/100</f>
        <v>2.7465000000000002E-3</v>
      </c>
    </row>
    <row r="1037" spans="1:7">
      <c r="A1037" t="s">
        <v>75</v>
      </c>
      <c r="B1037" s="7" t="s">
        <v>163</v>
      </c>
      <c r="C1037" s="16">
        <v>2.319</v>
      </c>
      <c r="D1037" s="16">
        <v>2.3570000000000002</v>
      </c>
      <c r="E1037" s="17">
        <f t="shared" si="25"/>
        <v>2.3380000000000001</v>
      </c>
      <c r="G1037">
        <f>0.3171/100</f>
        <v>3.1709999999999998E-3</v>
      </c>
    </row>
    <row r="1038" spans="1:7">
      <c r="A1038" t="s">
        <v>76</v>
      </c>
      <c r="B1038" s="7" t="s">
        <v>164</v>
      </c>
      <c r="C1038" s="16">
        <v>2.8902999999999999</v>
      </c>
      <c r="D1038" s="16">
        <v>2.8908999999999998</v>
      </c>
      <c r="E1038" s="17">
        <f t="shared" si="25"/>
        <v>2.8906000000000001</v>
      </c>
      <c r="G1038">
        <f>0.36826/100</f>
        <v>3.6825999999999998E-3</v>
      </c>
    </row>
    <row r="1039" spans="1:7">
      <c r="A1039" t="s">
        <v>77</v>
      </c>
      <c r="B1039" s="7" t="s">
        <v>165</v>
      </c>
      <c r="C1039" s="16">
        <v>3.4615</v>
      </c>
      <c r="D1039" s="16">
        <v>3.4645000000000001</v>
      </c>
      <c r="E1039" s="17">
        <f t="shared" si="25"/>
        <v>3.4630000000000001</v>
      </c>
      <c r="G1039">
        <f>0.41626/100</f>
        <v>4.1625999999999998E-3</v>
      </c>
    </row>
    <row r="1040" spans="1:7">
      <c r="A1040" t="s">
        <v>78</v>
      </c>
      <c r="B1040" s="7" t="s">
        <v>166</v>
      </c>
      <c r="C1040" s="16">
        <v>7.3135000000000003</v>
      </c>
      <c r="D1040" s="16">
        <v>7.3205</v>
      </c>
      <c r="E1040" s="17">
        <f t="shared" si="25"/>
        <v>7.3170000000000002</v>
      </c>
      <c r="G1040" s="34">
        <f>0.688/100</f>
        <v>6.8799999999999998E-3</v>
      </c>
    </row>
    <row r="1042" spans="1:7">
      <c r="A1042" t="s">
        <v>69</v>
      </c>
      <c r="B1042" s="7">
        <v>41339</v>
      </c>
      <c r="C1042">
        <v>0.1023</v>
      </c>
      <c r="D1042">
        <v>0.1008</v>
      </c>
      <c r="E1042" s="17">
        <f t="shared" ref="E1042:E1070" si="26">AVERAGE(C1042,D1042)</f>
        <v>0.10155</v>
      </c>
      <c r="G1042">
        <f>0.15951/100</f>
        <v>1.5951000000000001E-3</v>
      </c>
    </row>
    <row r="1043" spans="1:7">
      <c r="A1043" t="s">
        <v>71</v>
      </c>
      <c r="B1043" s="7">
        <v>41339</v>
      </c>
      <c r="C1043">
        <v>0.31209999999999999</v>
      </c>
      <c r="D1043">
        <v>0.31630000000000003</v>
      </c>
      <c r="E1043" s="17">
        <f t="shared" si="26"/>
        <v>0.31420000000000003</v>
      </c>
      <c r="G1043">
        <f>0.17113/100</f>
        <v>1.7113E-3</v>
      </c>
    </row>
    <row r="1044" spans="1:7">
      <c r="A1044" t="s">
        <v>72</v>
      </c>
      <c r="B1044" s="7">
        <v>41339</v>
      </c>
      <c r="C1044">
        <v>0.54679999999999995</v>
      </c>
      <c r="D1044">
        <v>0.54859999999999998</v>
      </c>
      <c r="E1044" s="17">
        <f t="shared" si="26"/>
        <v>0.54769999999999996</v>
      </c>
      <c r="G1044">
        <f>0.19378/100</f>
        <v>1.9378000000000002E-3</v>
      </c>
    </row>
    <row r="1045" spans="1:7">
      <c r="A1045" t="s">
        <v>73</v>
      </c>
      <c r="B1045" s="7">
        <v>41339</v>
      </c>
      <c r="C1045">
        <v>1.1768000000000001</v>
      </c>
      <c r="D1045">
        <v>1.1780999999999999</v>
      </c>
      <c r="E1045" s="17">
        <f t="shared" si="26"/>
        <v>1.1774499999999999</v>
      </c>
      <c r="G1045">
        <f>0.2305/100</f>
        <v>2.3050000000000002E-3</v>
      </c>
    </row>
    <row r="1046" spans="1:7">
      <c r="A1046" t="s">
        <v>74</v>
      </c>
      <c r="B1046" s="7">
        <v>41339</v>
      </c>
      <c r="C1046">
        <v>1.7230000000000001</v>
      </c>
      <c r="D1046">
        <v>1.7222</v>
      </c>
      <c r="E1046" s="17">
        <f t="shared" si="26"/>
        <v>1.7225999999999999</v>
      </c>
      <c r="G1046">
        <f>0.27465/100</f>
        <v>2.7465000000000002E-3</v>
      </c>
    </row>
    <row r="1047" spans="1:7">
      <c r="A1047" t="s">
        <v>75</v>
      </c>
      <c r="B1047" s="7">
        <v>41339</v>
      </c>
      <c r="C1047">
        <v>2.3022999999999998</v>
      </c>
      <c r="D1047">
        <v>2.3018999999999998</v>
      </c>
      <c r="E1047" s="17">
        <f t="shared" si="26"/>
        <v>2.3020999999999998</v>
      </c>
      <c r="G1047">
        <f>0.3171/100</f>
        <v>3.1709999999999998E-3</v>
      </c>
    </row>
    <row r="1048" spans="1:7">
      <c r="A1048" t="s">
        <v>76</v>
      </c>
      <c r="B1048" s="7">
        <v>41339</v>
      </c>
      <c r="C1048">
        <v>2.88029</v>
      </c>
      <c r="D1048">
        <v>2.8803000000000001</v>
      </c>
      <c r="E1048" s="17">
        <f t="shared" si="26"/>
        <v>2.8802950000000003</v>
      </c>
      <c r="G1048">
        <f>0.36826/100</f>
        <v>3.6825999999999998E-3</v>
      </c>
    </row>
    <row r="1049" spans="1:7">
      <c r="A1049" t="s">
        <v>77</v>
      </c>
      <c r="B1049" s="7">
        <v>41339</v>
      </c>
      <c r="C1049">
        <v>3.4279000000000002</v>
      </c>
      <c r="D1049">
        <v>3.4291</v>
      </c>
      <c r="E1049" s="17">
        <f t="shared" si="26"/>
        <v>3.4285000000000001</v>
      </c>
      <c r="G1049">
        <f>0.41626/100</f>
        <v>4.1625999999999998E-3</v>
      </c>
    </row>
    <row r="1050" spans="1:7">
      <c r="A1050" t="s">
        <v>78</v>
      </c>
      <c r="B1050" s="7">
        <v>41339</v>
      </c>
      <c r="C1050">
        <v>7.2405999999999997</v>
      </c>
      <c r="D1050">
        <v>7.2401</v>
      </c>
      <c r="E1050" s="17">
        <f t="shared" si="26"/>
        <v>7.2403499999999994</v>
      </c>
      <c r="G1050" s="34">
        <f>0.688/100</f>
        <v>6.8799999999999998E-3</v>
      </c>
    </row>
    <row r="1052" spans="1:7">
      <c r="A1052" t="s">
        <v>69</v>
      </c>
      <c r="B1052" s="7">
        <v>41370</v>
      </c>
      <c r="C1052">
        <v>0.1057</v>
      </c>
      <c r="D1052">
        <v>0.1077</v>
      </c>
      <c r="E1052" s="17">
        <f t="shared" si="26"/>
        <v>0.1067</v>
      </c>
      <c r="G1052">
        <f>0.15951/100</f>
        <v>1.5951000000000001E-3</v>
      </c>
    </row>
    <row r="1053" spans="1:7">
      <c r="A1053" t="s">
        <v>71</v>
      </c>
      <c r="B1053" s="7">
        <v>41370</v>
      </c>
      <c r="C1053">
        <v>0.32100000000000001</v>
      </c>
      <c r="D1053">
        <v>0.32300000000000001</v>
      </c>
      <c r="E1053" s="17">
        <f t="shared" si="26"/>
        <v>0.32200000000000001</v>
      </c>
      <c r="G1053">
        <f>0.17113/100</f>
        <v>1.7113E-3</v>
      </c>
    </row>
    <row r="1054" spans="1:7">
      <c r="A1054" t="s">
        <v>72</v>
      </c>
      <c r="B1054" s="7">
        <v>41370</v>
      </c>
      <c r="C1054">
        <v>0.52490000000000003</v>
      </c>
      <c r="D1054">
        <v>0.52669999999999995</v>
      </c>
      <c r="E1054" s="17">
        <f t="shared" si="26"/>
        <v>0.52580000000000005</v>
      </c>
      <c r="G1054">
        <f>0.19378/100</f>
        <v>1.9378000000000002E-3</v>
      </c>
    </row>
    <row r="1055" spans="1:7">
      <c r="A1055" t="s">
        <v>73</v>
      </c>
      <c r="B1055" s="7">
        <v>41370</v>
      </c>
      <c r="C1055">
        <v>1.1358999999999999</v>
      </c>
      <c r="D1055">
        <v>1.1347</v>
      </c>
      <c r="E1055" s="17">
        <f t="shared" si="26"/>
        <v>1.1353</v>
      </c>
      <c r="G1055">
        <f>0.2305/100</f>
        <v>2.3050000000000002E-3</v>
      </c>
    </row>
    <row r="1056" spans="1:7">
      <c r="A1056" t="s">
        <v>74</v>
      </c>
      <c r="B1056" s="7">
        <v>41370</v>
      </c>
      <c r="C1056">
        <v>1.6964999999999999</v>
      </c>
      <c r="D1056">
        <v>1.6952</v>
      </c>
      <c r="E1056" s="17">
        <f t="shared" si="26"/>
        <v>1.6958500000000001</v>
      </c>
      <c r="G1056">
        <f>0.27465/100</f>
        <v>2.7465000000000002E-3</v>
      </c>
    </row>
    <row r="1057" spans="1:7">
      <c r="A1057" t="s">
        <v>75</v>
      </c>
      <c r="B1057" s="7">
        <v>41370</v>
      </c>
      <c r="C1057">
        <v>2.2740999999999998</v>
      </c>
      <c r="D1057">
        <v>2.2728999999999999</v>
      </c>
      <c r="E1057" s="17">
        <f t="shared" si="26"/>
        <v>2.2734999999999999</v>
      </c>
      <c r="G1057">
        <f>0.3171/100</f>
        <v>3.1709999999999998E-3</v>
      </c>
    </row>
    <row r="1058" spans="1:7">
      <c r="A1058" t="s">
        <v>76</v>
      </c>
      <c r="B1058" s="7">
        <v>41370</v>
      </c>
      <c r="C1058">
        <v>2.8502999999999998</v>
      </c>
      <c r="D1058">
        <v>2.8500999999999999</v>
      </c>
      <c r="E1058" s="17">
        <f t="shared" si="26"/>
        <v>2.8502000000000001</v>
      </c>
      <c r="G1058">
        <f>0.36826/100</f>
        <v>3.6825999999999998E-3</v>
      </c>
    </row>
    <row r="1059" spans="1:7">
      <c r="A1059" t="s">
        <v>77</v>
      </c>
      <c r="B1059" s="7">
        <v>41370</v>
      </c>
      <c r="C1059">
        <v>3.4026999999999998</v>
      </c>
      <c r="D1059">
        <v>3.4036</v>
      </c>
      <c r="E1059" s="17">
        <f t="shared" si="26"/>
        <v>3.4031500000000001</v>
      </c>
      <c r="G1059">
        <f>0.41626/100</f>
        <v>4.1625999999999998E-3</v>
      </c>
    </row>
    <row r="1060" spans="1:7">
      <c r="A1060" t="s">
        <v>78</v>
      </c>
      <c r="B1060" s="7">
        <v>41370</v>
      </c>
      <c r="C1060">
        <v>7.2100999999999997</v>
      </c>
      <c r="D1060">
        <v>7.2100999999999997</v>
      </c>
      <c r="E1060" s="17">
        <f t="shared" si="26"/>
        <v>7.2100999999999997</v>
      </c>
      <c r="G1060" s="34">
        <f>0.688/100</f>
        <v>6.8799999999999998E-3</v>
      </c>
    </row>
    <row r="1061" spans="1:7">
      <c r="B1061" s="7"/>
    </row>
    <row r="1062" spans="1:7">
      <c r="A1062" t="s">
        <v>69</v>
      </c>
      <c r="B1062" s="7">
        <v>41400</v>
      </c>
      <c r="C1062">
        <v>0.13789999999999999</v>
      </c>
      <c r="D1062">
        <v>0.1384</v>
      </c>
      <c r="E1062" s="17">
        <f t="shared" si="26"/>
        <v>0.13815</v>
      </c>
      <c r="G1062">
        <f>0.15951/100</f>
        <v>1.5951000000000001E-3</v>
      </c>
    </row>
    <row r="1063" spans="1:7">
      <c r="A1063" t="s">
        <v>71</v>
      </c>
      <c r="B1063" s="7">
        <v>41400</v>
      </c>
      <c r="C1063">
        <v>0.3165</v>
      </c>
      <c r="D1063">
        <v>0.31900000000000001</v>
      </c>
      <c r="E1063" s="17">
        <f t="shared" si="26"/>
        <v>0.31774999999999998</v>
      </c>
      <c r="G1063">
        <f>0.17113/100</f>
        <v>1.7113E-3</v>
      </c>
    </row>
    <row r="1064" spans="1:7">
      <c r="A1064" t="s">
        <v>72</v>
      </c>
      <c r="B1064" s="7">
        <v>41400</v>
      </c>
      <c r="C1064">
        <v>0.55210000000000004</v>
      </c>
      <c r="D1064">
        <v>0.55320000000000003</v>
      </c>
      <c r="E1064" s="17">
        <f t="shared" si="26"/>
        <v>0.55265000000000009</v>
      </c>
      <c r="G1064">
        <f>0.19378/100</f>
        <v>1.9378000000000002E-3</v>
      </c>
    </row>
    <row r="1065" spans="1:7">
      <c r="A1065" t="s">
        <v>73</v>
      </c>
      <c r="B1065" s="7">
        <v>41400</v>
      </c>
      <c r="C1065">
        <v>1.1434</v>
      </c>
      <c r="D1065">
        <v>1.1432</v>
      </c>
      <c r="E1065" s="17">
        <f t="shared" si="26"/>
        <v>1.1433</v>
      </c>
      <c r="G1065">
        <f>0.2305/100</f>
        <v>2.3050000000000002E-3</v>
      </c>
    </row>
    <row r="1066" spans="1:7">
      <c r="A1066" t="s">
        <v>74</v>
      </c>
      <c r="B1066" s="7">
        <v>41400</v>
      </c>
      <c r="C1066">
        <v>1.7251000000000001</v>
      </c>
      <c r="D1066">
        <v>1.7250000000000001</v>
      </c>
      <c r="E1066" s="17">
        <f t="shared" si="26"/>
        <v>1.72505</v>
      </c>
      <c r="G1066">
        <f>0.27465/100</f>
        <v>2.7465000000000002E-3</v>
      </c>
    </row>
    <row r="1067" spans="1:7">
      <c r="A1067" t="s">
        <v>75</v>
      </c>
      <c r="B1067" s="7">
        <v>41400</v>
      </c>
      <c r="C1067">
        <v>2.3056999999999999</v>
      </c>
      <c r="D1067">
        <v>2.3064</v>
      </c>
      <c r="E1067" s="17">
        <f t="shared" si="26"/>
        <v>2.3060499999999999</v>
      </c>
      <c r="G1067">
        <f>0.3171/100</f>
        <v>3.1709999999999998E-3</v>
      </c>
    </row>
    <row r="1068" spans="1:7">
      <c r="A1068" t="s">
        <v>76</v>
      </c>
      <c r="B1068" s="7">
        <v>41400</v>
      </c>
      <c r="C1068">
        <v>2.8641999999999999</v>
      </c>
      <c r="D1068">
        <v>2.8645999999999998</v>
      </c>
      <c r="E1068" s="17">
        <f t="shared" si="26"/>
        <v>2.8643999999999998</v>
      </c>
      <c r="G1068">
        <f>0.36826/100</f>
        <v>3.6825999999999998E-3</v>
      </c>
    </row>
    <row r="1069" spans="1:7">
      <c r="A1069" t="s">
        <v>77</v>
      </c>
      <c r="B1069" s="7">
        <v>41400</v>
      </c>
      <c r="C1069">
        <v>3.4171999999999998</v>
      </c>
      <c r="D1069">
        <v>3.4176000000000002</v>
      </c>
      <c r="E1069" s="17">
        <f t="shared" si="26"/>
        <v>3.4173999999999998</v>
      </c>
      <c r="G1069">
        <f>0.41626/100</f>
        <v>4.1625999999999998E-3</v>
      </c>
    </row>
    <row r="1070" spans="1:7">
      <c r="A1070" t="s">
        <v>78</v>
      </c>
      <c r="B1070" s="7">
        <v>41400</v>
      </c>
      <c r="C1070">
        <v>7.2354000000000003</v>
      </c>
      <c r="D1070">
        <v>7.2351999999999999</v>
      </c>
      <c r="E1070" s="17">
        <f t="shared" si="26"/>
        <v>7.2353000000000005</v>
      </c>
      <c r="G1070" s="34">
        <f>0.688/100</f>
        <v>6.8799999999999998E-3</v>
      </c>
    </row>
    <row r="1072" spans="1:7">
      <c r="A1072" t="s">
        <v>69</v>
      </c>
      <c r="B1072" s="7">
        <v>41431</v>
      </c>
      <c r="C1072">
        <v>0.1535</v>
      </c>
      <c r="D1072">
        <v>0.1605</v>
      </c>
      <c r="E1072" s="17">
        <f t="shared" ref="E1072:E1080" si="27">AVERAGE(C1072,D1072)</f>
        <v>0.157</v>
      </c>
      <c r="G1072">
        <f>0.15951/100</f>
        <v>1.5951000000000001E-3</v>
      </c>
    </row>
    <row r="1073" spans="1:7">
      <c r="A1073" t="s">
        <v>71</v>
      </c>
      <c r="B1073" s="7">
        <v>41431</v>
      </c>
      <c r="C1073">
        <v>0.31950000000000001</v>
      </c>
      <c r="D1073">
        <v>0.31850000000000001</v>
      </c>
      <c r="E1073" s="17">
        <f t="shared" si="27"/>
        <v>0.31900000000000001</v>
      </c>
      <c r="G1073">
        <f>0.17113/100</f>
        <v>1.7113E-3</v>
      </c>
    </row>
    <row r="1074" spans="1:7">
      <c r="A1074" t="s">
        <v>72</v>
      </c>
      <c r="B1074" s="7">
        <v>41431</v>
      </c>
      <c r="C1074">
        <v>0.62360000000000004</v>
      </c>
      <c r="D1074">
        <v>0.63090000000000002</v>
      </c>
      <c r="E1074" s="17">
        <f t="shared" si="27"/>
        <v>0.62725000000000009</v>
      </c>
      <c r="G1074">
        <f>0.19378/100</f>
        <v>1.9378000000000002E-3</v>
      </c>
    </row>
    <row r="1075" spans="1:7">
      <c r="A1075" t="s">
        <v>73</v>
      </c>
      <c r="B1075" s="7">
        <v>41431</v>
      </c>
      <c r="C1075">
        <v>1.1827000000000001</v>
      </c>
      <c r="D1075">
        <v>1.1879</v>
      </c>
      <c r="E1075" s="17">
        <f t="shared" si="27"/>
        <v>1.1853</v>
      </c>
      <c r="G1075">
        <f>0.2305/100</f>
        <v>2.3050000000000002E-3</v>
      </c>
    </row>
    <row r="1076" spans="1:7">
      <c r="A1076" t="s">
        <v>74</v>
      </c>
      <c r="B1076" s="7">
        <v>41431</v>
      </c>
      <c r="C1076">
        <v>1.7746</v>
      </c>
      <c r="D1076">
        <v>1.7836000000000001</v>
      </c>
      <c r="E1076" s="17">
        <f t="shared" si="27"/>
        <v>1.7791000000000001</v>
      </c>
      <c r="G1076">
        <f>0.27465/100</f>
        <v>2.7465000000000002E-3</v>
      </c>
    </row>
    <row r="1077" spans="1:7">
      <c r="A1077" t="s">
        <v>75</v>
      </c>
      <c r="B1077" s="7">
        <v>41431</v>
      </c>
      <c r="C1077">
        <v>2.3437000000000001</v>
      </c>
      <c r="D1077">
        <v>2.3511000000000002</v>
      </c>
      <c r="E1077" s="17">
        <f t="shared" si="27"/>
        <v>2.3474000000000004</v>
      </c>
      <c r="G1077">
        <f>0.3171/100</f>
        <v>3.1709999999999998E-3</v>
      </c>
    </row>
    <row r="1078" spans="1:7">
      <c r="A1078" t="s">
        <v>76</v>
      </c>
      <c r="B1078" s="7">
        <v>41431</v>
      </c>
      <c r="C1078">
        <v>2.9003000000000001</v>
      </c>
      <c r="D1078">
        <v>2.9005999999999998</v>
      </c>
      <c r="E1078" s="17">
        <f t="shared" si="27"/>
        <v>2.9004500000000002</v>
      </c>
      <c r="G1078">
        <f>0.36826/100</f>
        <v>3.6825999999999998E-3</v>
      </c>
    </row>
    <row r="1079" spans="1:7">
      <c r="A1079" t="s">
        <v>77</v>
      </c>
      <c r="B1079" s="7">
        <v>41431</v>
      </c>
      <c r="C1079">
        <v>3.4702000000000002</v>
      </c>
      <c r="D1079">
        <v>3.4704000000000002</v>
      </c>
      <c r="E1079" s="17">
        <f t="shared" si="27"/>
        <v>3.4702999999999999</v>
      </c>
      <c r="G1079">
        <f>0.41626/100</f>
        <v>4.1625999999999998E-3</v>
      </c>
    </row>
    <row r="1080" spans="1:7">
      <c r="A1080" t="s">
        <v>78</v>
      </c>
      <c r="B1080" s="7">
        <v>41431</v>
      </c>
      <c r="C1080">
        <v>7.3032000000000004</v>
      </c>
      <c r="D1080">
        <v>7.3094000000000001</v>
      </c>
      <c r="E1080" s="17">
        <f t="shared" si="27"/>
        <v>7.3063000000000002</v>
      </c>
      <c r="G1080" s="34">
        <f>0.688/100</f>
        <v>6.8799999999999998E-3</v>
      </c>
    </row>
    <row r="1082" spans="1:7">
      <c r="A1082" t="s">
        <v>69</v>
      </c>
      <c r="B1082" s="7">
        <v>41461</v>
      </c>
      <c r="C1082">
        <v>0.15909999999999999</v>
      </c>
      <c r="D1082">
        <v>0.153</v>
      </c>
      <c r="E1082" s="17">
        <f t="shared" ref="E1082:E1090" si="28">AVERAGE(C1082,D1082)</f>
        <v>0.15604999999999999</v>
      </c>
      <c r="G1082">
        <f>0.15851/100</f>
        <v>1.5851000000000001E-3</v>
      </c>
    </row>
    <row r="1083" spans="1:7">
      <c r="A1083" t="s">
        <v>71</v>
      </c>
      <c r="B1083" s="7">
        <v>41461</v>
      </c>
      <c r="C1083">
        <v>0.31519999999999998</v>
      </c>
      <c r="D1083">
        <v>0.31950000000000001</v>
      </c>
      <c r="E1083" s="17">
        <f t="shared" si="28"/>
        <v>0.31735000000000002</v>
      </c>
      <c r="G1083">
        <f>0.17113/100</f>
        <v>1.7113E-3</v>
      </c>
    </row>
    <row r="1084" spans="1:7">
      <c r="A1084" t="s">
        <v>72</v>
      </c>
      <c r="B1084" s="7">
        <v>41461</v>
      </c>
      <c r="C1084">
        <v>0.62270000000000003</v>
      </c>
      <c r="D1084">
        <v>0.62790000000000001</v>
      </c>
      <c r="E1084" s="17">
        <f t="shared" si="28"/>
        <v>0.62529999999999997</v>
      </c>
      <c r="G1084">
        <f>0.19288/100</f>
        <v>1.9288E-3</v>
      </c>
    </row>
    <row r="1085" spans="1:7">
      <c r="A1085" t="s">
        <v>73</v>
      </c>
      <c r="B1085" s="7">
        <v>41461</v>
      </c>
      <c r="C1085">
        <v>1.194</v>
      </c>
      <c r="D1085">
        <v>1.202</v>
      </c>
      <c r="E1085" s="17">
        <f t="shared" si="28"/>
        <v>1.198</v>
      </c>
      <c r="G1085">
        <f>0.22986/100</f>
        <v>2.2986E-3</v>
      </c>
    </row>
    <row r="1086" spans="1:7">
      <c r="A1086" t="s">
        <v>74</v>
      </c>
      <c r="B1086" s="7">
        <v>41461</v>
      </c>
      <c r="C1086">
        <v>1.8208</v>
      </c>
      <c r="D1086">
        <v>1.8222</v>
      </c>
      <c r="E1086" s="17">
        <f t="shared" si="28"/>
        <v>1.8214999999999999</v>
      </c>
      <c r="G1086">
        <f>0.27425/100</f>
        <v>2.7425000000000001E-3</v>
      </c>
    </row>
    <row r="1087" spans="1:7">
      <c r="A1087" t="s">
        <v>75</v>
      </c>
      <c r="B1087" s="7">
        <v>41461</v>
      </c>
      <c r="C1087">
        <v>2.3233999999999999</v>
      </c>
      <c r="D1087">
        <v>2.3302</v>
      </c>
      <c r="E1087" s="17">
        <f t="shared" si="28"/>
        <v>2.3268</v>
      </c>
      <c r="G1087">
        <f>0.3171/100</f>
        <v>3.1709999999999998E-3</v>
      </c>
    </row>
    <row r="1088" spans="1:7">
      <c r="A1088" t="s">
        <v>76</v>
      </c>
      <c r="B1088" s="7">
        <v>41461</v>
      </c>
      <c r="C1088">
        <v>2.9011</v>
      </c>
      <c r="D1088">
        <v>2.9033000000000002</v>
      </c>
      <c r="E1088" s="17">
        <f t="shared" si="28"/>
        <v>2.9022000000000001</v>
      </c>
      <c r="G1088">
        <f>0.36826/100</f>
        <v>3.6825999999999998E-3</v>
      </c>
    </row>
    <row r="1089" spans="1:7">
      <c r="A1089" t="s">
        <v>77</v>
      </c>
      <c r="B1089" s="7">
        <v>41461</v>
      </c>
      <c r="C1089">
        <v>3.4830000000000001</v>
      </c>
      <c r="D1089">
        <v>3.4887000000000001</v>
      </c>
      <c r="E1089" s="17">
        <f t="shared" si="28"/>
        <v>3.4858500000000001</v>
      </c>
      <c r="G1089">
        <f>0.41026/100</f>
        <v>4.1026000000000005E-3</v>
      </c>
    </row>
    <row r="1090" spans="1:7">
      <c r="A1090" t="s">
        <v>78</v>
      </c>
      <c r="B1090" s="7">
        <v>41461</v>
      </c>
      <c r="C1090">
        <v>7.2832999999999997</v>
      </c>
      <c r="D1090">
        <v>7.29</v>
      </c>
      <c r="E1090" s="17">
        <f t="shared" si="28"/>
        <v>7.2866499999999998</v>
      </c>
      <c r="G1090" s="34">
        <f>0.6852/100</f>
        <v>6.8520000000000005E-3</v>
      </c>
    </row>
    <row r="1092" spans="1:7">
      <c r="A1092" t="s">
        <v>69</v>
      </c>
      <c r="B1092" s="7">
        <v>41553</v>
      </c>
      <c r="C1092">
        <v>0.14000000000000001</v>
      </c>
      <c r="D1092">
        <v>0.14019999999999999</v>
      </c>
      <c r="E1092" s="17">
        <f t="shared" ref="E1092:E1100" si="29">AVERAGE(C1092,D1092)</f>
        <v>0.1401</v>
      </c>
      <c r="G1092">
        <f>0.15851/100</f>
        <v>1.5851000000000001E-3</v>
      </c>
    </row>
    <row r="1093" spans="1:7">
      <c r="A1093" t="s">
        <v>71</v>
      </c>
      <c r="B1093" s="7">
        <v>41553</v>
      </c>
      <c r="C1093">
        <v>0.3196</v>
      </c>
      <c r="D1093">
        <v>0.31879999999999997</v>
      </c>
      <c r="E1093" s="17">
        <f t="shared" si="29"/>
        <v>0.31919999999999998</v>
      </c>
      <c r="G1093">
        <f>0.17113/100</f>
        <v>1.7113E-3</v>
      </c>
    </row>
    <row r="1094" spans="1:7">
      <c r="A1094" t="s">
        <v>72</v>
      </c>
      <c r="B1094" s="7">
        <v>41553</v>
      </c>
      <c r="C1094">
        <v>0.59060000000000001</v>
      </c>
      <c r="D1094">
        <v>0.59179999999999999</v>
      </c>
      <c r="E1094" s="17">
        <f t="shared" si="29"/>
        <v>0.59119999999999995</v>
      </c>
      <c r="G1094">
        <f>0.19288/100</f>
        <v>1.9288E-3</v>
      </c>
    </row>
    <row r="1095" spans="1:7">
      <c r="A1095" t="s">
        <v>73</v>
      </c>
      <c r="B1095" s="7">
        <v>41553</v>
      </c>
      <c r="C1095">
        <v>1.2133</v>
      </c>
      <c r="D1095">
        <v>1.2197</v>
      </c>
      <c r="E1095" s="17">
        <f t="shared" si="29"/>
        <v>1.2164999999999999</v>
      </c>
      <c r="G1095">
        <f>0.22986/100</f>
        <v>2.2986E-3</v>
      </c>
    </row>
    <row r="1096" spans="1:7">
      <c r="A1096" t="s">
        <v>74</v>
      </c>
      <c r="B1096" s="7">
        <v>41553</v>
      </c>
      <c r="C1096">
        <v>1.7608999999999999</v>
      </c>
      <c r="D1096">
        <v>1.7625</v>
      </c>
      <c r="E1096" s="17">
        <f t="shared" si="29"/>
        <v>1.7616999999999998</v>
      </c>
      <c r="G1096">
        <f>0.27425/100</f>
        <v>2.7425000000000001E-3</v>
      </c>
    </row>
    <row r="1097" spans="1:7">
      <c r="A1097" t="s">
        <v>75</v>
      </c>
      <c r="B1097" s="7">
        <v>41553</v>
      </c>
      <c r="C1097">
        <v>2.3031999999999999</v>
      </c>
      <c r="D1097">
        <v>2.3094000000000001</v>
      </c>
      <c r="E1097" s="17">
        <f t="shared" si="29"/>
        <v>2.3063000000000002</v>
      </c>
      <c r="G1097">
        <f>0.3171/100</f>
        <v>3.1709999999999998E-3</v>
      </c>
    </row>
    <row r="1098" spans="1:7">
      <c r="A1098" t="s">
        <v>76</v>
      </c>
      <c r="B1098" s="7">
        <v>41553</v>
      </c>
      <c r="C1098">
        <v>2.9047000000000001</v>
      </c>
      <c r="D1098">
        <v>2.9140999999999999</v>
      </c>
      <c r="E1098" s="17">
        <f t="shared" si="29"/>
        <v>2.9093999999999998</v>
      </c>
      <c r="G1098">
        <f>0.36826/100</f>
        <v>3.6825999999999998E-3</v>
      </c>
    </row>
    <row r="1099" spans="1:7">
      <c r="A1099" t="s">
        <v>77</v>
      </c>
      <c r="B1099" s="7">
        <v>41553</v>
      </c>
      <c r="C1099">
        <v>3.4411</v>
      </c>
      <c r="D1099">
        <v>3.4432999999999998</v>
      </c>
      <c r="E1099" s="17">
        <f t="shared" si="29"/>
        <v>3.4421999999999997</v>
      </c>
      <c r="G1099">
        <f>0.41026/100</f>
        <v>4.1026000000000005E-3</v>
      </c>
    </row>
    <row r="1100" spans="1:7">
      <c r="A1100" t="s">
        <v>78</v>
      </c>
      <c r="B1100" s="7">
        <v>41553</v>
      </c>
      <c r="C1100">
        <v>7.2808999999999999</v>
      </c>
      <c r="D1100">
        <v>7.2827000000000002</v>
      </c>
      <c r="E1100" s="17">
        <f t="shared" si="29"/>
        <v>7.2818000000000005</v>
      </c>
      <c r="G1100" s="34">
        <f>0.6852/100</f>
        <v>6.8520000000000005E-3</v>
      </c>
    </row>
  </sheetData>
  <pageMargins left="0.7" right="0.7" top="0.75" bottom="0.75" header="0.3" footer="0.3"/>
  <pageSetup orientation="portrait" r:id="rId1"/>
  <ignoredErrors>
    <ignoredError sqref="J913 L913 J914:J922 L914:L922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Q112"/>
  <sheetViews>
    <sheetView tabSelected="1" topLeftCell="A89" workbookViewId="0">
      <selection activeCell="I112" sqref="I112"/>
    </sheetView>
  </sheetViews>
  <sheetFormatPr defaultRowHeight="15"/>
  <cols>
    <col min="2" max="2" width="11.42578125" customWidth="1"/>
    <col min="3" max="5" width="9.42578125" customWidth="1"/>
    <col min="9" max="9" width="10.140625" customWidth="1"/>
  </cols>
  <sheetData>
    <row r="1" spans="1:17" ht="15.75">
      <c r="A1" s="1" t="s">
        <v>0</v>
      </c>
      <c r="B1" s="2" t="s">
        <v>1</v>
      </c>
      <c r="C1" s="2" t="s">
        <v>2</v>
      </c>
      <c r="D1" s="2" t="s">
        <v>1</v>
      </c>
      <c r="E1" s="2" t="s">
        <v>113</v>
      </c>
      <c r="F1" s="2" t="s">
        <v>3</v>
      </c>
      <c r="G1" s="2" t="s">
        <v>5</v>
      </c>
      <c r="H1" s="2" t="s">
        <v>6</v>
      </c>
      <c r="I1" s="2" t="s">
        <v>4</v>
      </c>
      <c r="N1" s="2"/>
      <c r="O1" s="2"/>
      <c r="P1" s="2"/>
      <c r="Q1" s="2"/>
    </row>
    <row r="2" spans="1:17">
      <c r="A2" s="3" t="s">
        <v>7</v>
      </c>
      <c r="B2" t="s">
        <v>8</v>
      </c>
      <c r="C2" s="4">
        <v>41276</v>
      </c>
      <c r="D2" s="4" t="str">
        <f t="shared" ref="D2:D65" si="0">TEXT(C2,"dd")</f>
        <v>02</v>
      </c>
      <c r="E2" s="4" t="str">
        <f>TEXT(D2,"MMM")</f>
        <v>Jan</v>
      </c>
      <c r="F2" s="5">
        <v>97.35</v>
      </c>
      <c r="G2" s="5">
        <v>97.44</v>
      </c>
      <c r="H2" s="5">
        <v>97.3</v>
      </c>
      <c r="I2" s="19">
        <v>97.370199999999997</v>
      </c>
      <c r="N2" s="5"/>
      <c r="O2" s="5"/>
      <c r="P2" s="5"/>
      <c r="Q2" s="5"/>
    </row>
    <row r="3" spans="1:17">
      <c r="A3" s="3" t="s">
        <v>7</v>
      </c>
      <c r="B3" t="s">
        <v>9</v>
      </c>
      <c r="C3" s="4">
        <v>41277</v>
      </c>
      <c r="D3" s="4" t="str">
        <f t="shared" si="0"/>
        <v>03</v>
      </c>
      <c r="E3" s="4" t="str">
        <f t="shared" ref="E3:E22" si="1">TEXT(D3,"MMM")</f>
        <v>Jan</v>
      </c>
      <c r="F3" s="6">
        <v>97.43</v>
      </c>
      <c r="G3" s="5">
        <v>97.45</v>
      </c>
      <c r="H3" s="5">
        <v>97.38</v>
      </c>
      <c r="I3" s="19">
        <v>97.424300000000002</v>
      </c>
      <c r="N3" s="6"/>
      <c r="O3" s="5"/>
      <c r="P3" s="5"/>
      <c r="Q3" s="5"/>
    </row>
    <row r="4" spans="1:17">
      <c r="A4" s="3" t="s">
        <v>7</v>
      </c>
      <c r="B4" t="s">
        <v>10</v>
      </c>
      <c r="C4" s="4">
        <v>41278</v>
      </c>
      <c r="D4" s="4" t="str">
        <f t="shared" si="0"/>
        <v>04</v>
      </c>
      <c r="E4" s="4" t="str">
        <f t="shared" si="1"/>
        <v>Jan</v>
      </c>
      <c r="F4" s="6">
        <v>97.48</v>
      </c>
      <c r="G4" s="5">
        <v>97.65</v>
      </c>
      <c r="H4" s="5">
        <v>97.47</v>
      </c>
      <c r="I4" s="19">
        <v>97.488100000000003</v>
      </c>
      <c r="N4" s="6"/>
      <c r="O4" s="5"/>
      <c r="P4" s="5"/>
      <c r="Q4" s="5"/>
    </row>
    <row r="5" spans="1:17">
      <c r="A5" s="3" t="s">
        <v>7</v>
      </c>
      <c r="B5" t="s">
        <v>11</v>
      </c>
      <c r="C5" s="4">
        <v>41281</v>
      </c>
      <c r="D5" s="4" t="str">
        <f t="shared" si="0"/>
        <v>07</v>
      </c>
      <c r="E5" s="4" t="str">
        <f t="shared" si="1"/>
        <v>Jan</v>
      </c>
      <c r="F5" s="6">
        <v>97.43</v>
      </c>
      <c r="G5" s="5">
        <v>97.55</v>
      </c>
      <c r="H5" s="5">
        <v>97.42</v>
      </c>
      <c r="I5" s="19">
        <v>97.436300000000003</v>
      </c>
      <c r="N5" s="6"/>
      <c r="O5" s="5"/>
      <c r="P5" s="5"/>
      <c r="Q5" s="5"/>
    </row>
    <row r="6" spans="1:17">
      <c r="A6" s="3" t="s">
        <v>7</v>
      </c>
      <c r="B6" t="s">
        <v>12</v>
      </c>
      <c r="C6" s="4">
        <v>41282</v>
      </c>
      <c r="D6" s="4" t="str">
        <f t="shared" si="0"/>
        <v>08</v>
      </c>
      <c r="E6" s="4" t="str">
        <f t="shared" si="1"/>
        <v>Jan</v>
      </c>
      <c r="F6" s="6">
        <v>97.47</v>
      </c>
      <c r="G6" s="5">
        <v>97.57</v>
      </c>
      <c r="H6" s="5">
        <v>97.46</v>
      </c>
      <c r="I6" s="19">
        <v>97.482299999999995</v>
      </c>
      <c r="N6" s="6"/>
      <c r="O6" s="5"/>
      <c r="P6" s="5"/>
      <c r="Q6" s="5"/>
    </row>
    <row r="7" spans="1:17">
      <c r="A7" s="3" t="s">
        <v>7</v>
      </c>
      <c r="B7" t="s">
        <v>8</v>
      </c>
      <c r="C7" s="4">
        <v>41283</v>
      </c>
      <c r="D7" s="4" t="str">
        <f t="shared" si="0"/>
        <v>09</v>
      </c>
      <c r="E7" s="4" t="str">
        <f t="shared" si="1"/>
        <v>Jan</v>
      </c>
      <c r="F7" s="6">
        <v>97.33</v>
      </c>
      <c r="G7" s="5">
        <v>97.42</v>
      </c>
      <c r="H7" s="5">
        <v>97.24</v>
      </c>
      <c r="I7" s="19">
        <v>97.331699999999998</v>
      </c>
      <c r="N7" s="6"/>
      <c r="O7" s="5"/>
      <c r="P7" s="5"/>
      <c r="Q7" s="5"/>
    </row>
    <row r="8" spans="1:17">
      <c r="A8" s="3" t="s">
        <v>7</v>
      </c>
      <c r="B8" t="s">
        <v>9</v>
      </c>
      <c r="C8" s="4">
        <v>41284</v>
      </c>
      <c r="D8" s="4" t="str">
        <f t="shared" si="0"/>
        <v>10</v>
      </c>
      <c r="E8" s="4" t="str">
        <f t="shared" si="1"/>
        <v>Jan</v>
      </c>
      <c r="F8" s="6">
        <v>97.31</v>
      </c>
      <c r="G8" s="5">
        <v>97.34</v>
      </c>
      <c r="H8" s="5">
        <v>97.24</v>
      </c>
      <c r="I8" s="19">
        <v>97.321600000000004</v>
      </c>
      <c r="N8" s="6"/>
      <c r="O8" s="5"/>
      <c r="P8" s="5"/>
      <c r="Q8" s="5"/>
    </row>
    <row r="9" spans="1:17">
      <c r="A9" s="3" t="s">
        <v>7</v>
      </c>
      <c r="B9" t="s">
        <v>10</v>
      </c>
      <c r="C9" s="4">
        <v>41285</v>
      </c>
      <c r="D9" s="4" t="str">
        <f t="shared" si="0"/>
        <v>11</v>
      </c>
      <c r="E9" s="4" t="str">
        <f t="shared" si="1"/>
        <v>Jan</v>
      </c>
      <c r="F9" s="6">
        <v>97.31</v>
      </c>
      <c r="G9" s="5">
        <v>97.38</v>
      </c>
      <c r="H9" s="5">
        <v>97.29</v>
      </c>
      <c r="I9" s="19">
        <v>97.319599999999994</v>
      </c>
      <c r="N9" s="6"/>
      <c r="O9" s="5"/>
      <c r="P9" s="5"/>
      <c r="Q9" s="5"/>
    </row>
    <row r="10" spans="1:17">
      <c r="A10" s="3" t="s">
        <v>7</v>
      </c>
      <c r="B10" t="s">
        <v>11</v>
      </c>
      <c r="C10" s="4">
        <v>41288</v>
      </c>
      <c r="D10" s="4" t="str">
        <f t="shared" si="0"/>
        <v>14</v>
      </c>
      <c r="E10" s="4" t="str">
        <f t="shared" si="1"/>
        <v>Jan</v>
      </c>
      <c r="F10" s="6">
        <v>97.35</v>
      </c>
      <c r="G10" s="5">
        <v>97.4</v>
      </c>
      <c r="H10" s="5">
        <v>97.36</v>
      </c>
      <c r="I10" s="19">
        <v>97.3703</v>
      </c>
      <c r="N10" s="6"/>
      <c r="O10" s="5"/>
      <c r="P10" s="5"/>
      <c r="Q10" s="5"/>
    </row>
    <row r="11" spans="1:17">
      <c r="A11" s="3" t="s">
        <v>7</v>
      </c>
      <c r="B11" t="s">
        <v>12</v>
      </c>
      <c r="C11" s="4">
        <v>41289</v>
      </c>
      <c r="D11" s="4" t="str">
        <f t="shared" si="0"/>
        <v>15</v>
      </c>
      <c r="E11" s="4" t="str">
        <f t="shared" si="1"/>
        <v>Jan</v>
      </c>
      <c r="F11" s="6">
        <v>97.42</v>
      </c>
      <c r="G11" s="5">
        <v>97.46</v>
      </c>
      <c r="H11" s="5">
        <v>97.41</v>
      </c>
      <c r="I11" s="19">
        <v>97.436300000000003</v>
      </c>
      <c r="N11" s="6"/>
      <c r="O11" s="5"/>
      <c r="P11" s="5"/>
      <c r="Q11" s="5"/>
    </row>
    <row r="12" spans="1:17">
      <c r="A12" s="3" t="s">
        <v>7</v>
      </c>
      <c r="B12" t="s">
        <v>8</v>
      </c>
      <c r="C12" s="4">
        <v>41290</v>
      </c>
      <c r="D12" s="4" t="str">
        <f t="shared" si="0"/>
        <v>16</v>
      </c>
      <c r="E12" s="4" t="str">
        <f t="shared" si="1"/>
        <v>Jan</v>
      </c>
      <c r="F12" s="6">
        <v>97.62</v>
      </c>
      <c r="G12" s="5">
        <v>97.67</v>
      </c>
      <c r="H12" s="5">
        <v>97.62</v>
      </c>
      <c r="I12" s="19">
        <v>97.642600000000002</v>
      </c>
      <c r="N12" s="6"/>
      <c r="O12" s="5"/>
      <c r="P12" s="5"/>
      <c r="Q12" s="5"/>
    </row>
    <row r="13" spans="1:17">
      <c r="A13" s="3" t="s">
        <v>7</v>
      </c>
      <c r="B13" t="s">
        <v>9</v>
      </c>
      <c r="C13" s="4">
        <v>41291</v>
      </c>
      <c r="D13" s="4" t="str">
        <f t="shared" si="0"/>
        <v>17</v>
      </c>
      <c r="E13" s="4" t="str">
        <f t="shared" si="1"/>
        <v>Jan</v>
      </c>
      <c r="F13" s="6">
        <v>97.6</v>
      </c>
      <c r="G13" s="5">
        <v>97.65</v>
      </c>
      <c r="H13" s="5">
        <v>97.59</v>
      </c>
      <c r="I13" s="19">
        <v>97.606200000000001</v>
      </c>
      <c r="N13" s="6"/>
      <c r="O13" s="5"/>
      <c r="P13" s="5"/>
      <c r="Q13" s="5"/>
    </row>
    <row r="14" spans="1:17">
      <c r="A14" s="3" t="s">
        <v>7</v>
      </c>
      <c r="B14" t="s">
        <v>10</v>
      </c>
      <c r="C14" s="4">
        <v>41292</v>
      </c>
      <c r="D14" s="4" t="str">
        <f t="shared" si="0"/>
        <v>18</v>
      </c>
      <c r="E14" s="4" t="str">
        <f t="shared" si="1"/>
        <v>Jan</v>
      </c>
      <c r="F14" s="6">
        <v>97.71</v>
      </c>
      <c r="G14" s="5">
        <v>97.73</v>
      </c>
      <c r="H14" s="5">
        <v>97.65</v>
      </c>
      <c r="I14" s="19">
        <v>97.723699999999994</v>
      </c>
      <c r="N14" s="6"/>
      <c r="O14" s="5"/>
      <c r="P14" s="5"/>
      <c r="Q14" s="5"/>
    </row>
    <row r="15" spans="1:17">
      <c r="A15" s="3" t="s">
        <v>7</v>
      </c>
      <c r="B15" t="s">
        <v>12</v>
      </c>
      <c r="C15" s="4">
        <v>41296</v>
      </c>
      <c r="D15" s="4" t="str">
        <f t="shared" si="0"/>
        <v>22</v>
      </c>
      <c r="E15" s="4" t="str">
        <f t="shared" si="1"/>
        <v>Jan</v>
      </c>
      <c r="F15" s="6">
        <v>97.71</v>
      </c>
      <c r="G15" s="5">
        <v>97.78</v>
      </c>
      <c r="H15" s="5">
        <v>97.72</v>
      </c>
      <c r="I15" s="19">
        <v>97.730199999999996</v>
      </c>
      <c r="N15" s="6"/>
      <c r="O15" s="5"/>
      <c r="P15" s="5"/>
      <c r="Q15" s="5"/>
    </row>
    <row r="16" spans="1:17">
      <c r="A16" s="3" t="s">
        <v>7</v>
      </c>
      <c r="B16" t="s">
        <v>8</v>
      </c>
      <c r="C16" s="4">
        <v>41297</v>
      </c>
      <c r="D16" s="4" t="str">
        <f t="shared" si="0"/>
        <v>23</v>
      </c>
      <c r="E16" s="4" t="str">
        <f t="shared" si="1"/>
        <v>Jan</v>
      </c>
      <c r="F16" s="6">
        <v>97.7</v>
      </c>
      <c r="G16" s="5">
        <v>97.740000000000009</v>
      </c>
      <c r="H16" s="5">
        <v>97.724999999999994</v>
      </c>
      <c r="I16" s="19">
        <v>97.722700000000003</v>
      </c>
      <c r="N16" s="6"/>
      <c r="O16" s="5"/>
      <c r="P16" s="5"/>
      <c r="Q16" s="5"/>
    </row>
    <row r="17" spans="1:17">
      <c r="A17" s="3" t="s">
        <v>7</v>
      </c>
      <c r="B17" t="s">
        <v>9</v>
      </c>
      <c r="C17" s="4">
        <v>41298</v>
      </c>
      <c r="D17" s="4" t="str">
        <f t="shared" si="0"/>
        <v>24</v>
      </c>
      <c r="E17" s="4" t="str">
        <f t="shared" si="1"/>
        <v>Jan</v>
      </c>
      <c r="F17" s="6">
        <v>97.63</v>
      </c>
      <c r="G17" s="5">
        <v>97.68</v>
      </c>
      <c r="H17" s="5">
        <v>97.64</v>
      </c>
      <c r="I17" s="19">
        <v>97.716099999999997</v>
      </c>
      <c r="N17" s="6"/>
      <c r="O17" s="5"/>
      <c r="P17" s="5"/>
      <c r="Q17" s="5"/>
    </row>
    <row r="18" spans="1:17">
      <c r="A18" s="3" t="s">
        <v>7</v>
      </c>
      <c r="B18" t="s">
        <v>10</v>
      </c>
      <c r="C18" s="4">
        <v>41299</v>
      </c>
      <c r="D18" s="4" t="str">
        <f t="shared" si="0"/>
        <v>25</v>
      </c>
      <c r="E18" s="4" t="str">
        <f t="shared" si="1"/>
        <v>Jan</v>
      </c>
      <c r="F18" s="5">
        <v>97.664999999999992</v>
      </c>
      <c r="G18" s="5">
        <v>97.672499999999999</v>
      </c>
      <c r="H18" s="5">
        <v>97.664999999999992</v>
      </c>
      <c r="I18" s="19">
        <v>97.650400000000005</v>
      </c>
      <c r="N18" s="5"/>
      <c r="O18" s="5"/>
      <c r="P18" s="5"/>
      <c r="Q18" s="5"/>
    </row>
    <row r="19" spans="1:17">
      <c r="A19" s="3" t="s">
        <v>7</v>
      </c>
      <c r="B19" t="s">
        <v>11</v>
      </c>
      <c r="C19" s="4">
        <v>41302</v>
      </c>
      <c r="D19" s="4" t="str">
        <f t="shared" si="0"/>
        <v>28</v>
      </c>
      <c r="E19" s="4" t="str">
        <f t="shared" si="1"/>
        <v>Jan</v>
      </c>
      <c r="F19" s="6">
        <v>97.72</v>
      </c>
      <c r="G19" s="5">
        <v>97.75</v>
      </c>
      <c r="H19" s="5">
        <v>97.72</v>
      </c>
      <c r="I19" s="19">
        <v>97.73</v>
      </c>
      <c r="N19" s="6"/>
      <c r="O19" s="6"/>
      <c r="P19" s="5"/>
      <c r="Q19" s="5"/>
    </row>
    <row r="20" spans="1:17">
      <c r="A20" s="3" t="s">
        <v>7</v>
      </c>
      <c r="B20" t="s">
        <v>12</v>
      </c>
      <c r="C20" s="4">
        <v>41303</v>
      </c>
      <c r="D20" s="4" t="str">
        <f t="shared" si="0"/>
        <v>29</v>
      </c>
      <c r="E20" s="4" t="str">
        <f t="shared" si="1"/>
        <v>Jan</v>
      </c>
      <c r="F20" s="6">
        <v>97.67</v>
      </c>
      <c r="G20" s="5">
        <v>97.72</v>
      </c>
      <c r="H20" s="5">
        <v>97.67</v>
      </c>
      <c r="I20" s="19">
        <v>97.679100000000005</v>
      </c>
      <c r="N20" s="6"/>
      <c r="O20" s="6"/>
      <c r="P20" s="5"/>
      <c r="Q20" s="5"/>
    </row>
    <row r="21" spans="1:17">
      <c r="A21" s="3" t="s">
        <v>7</v>
      </c>
      <c r="B21" t="s">
        <v>8</v>
      </c>
      <c r="C21" s="4">
        <v>41304</v>
      </c>
      <c r="D21" s="4" t="str">
        <f t="shared" si="0"/>
        <v>30</v>
      </c>
      <c r="E21" s="4" t="str">
        <f t="shared" si="1"/>
        <v>Jan</v>
      </c>
      <c r="F21" s="6">
        <v>97.69</v>
      </c>
      <c r="G21" s="5">
        <v>97.72</v>
      </c>
      <c r="H21" s="5">
        <v>97.66</v>
      </c>
      <c r="I21" s="19">
        <v>97.7</v>
      </c>
      <c r="N21" s="6"/>
      <c r="O21" s="6"/>
      <c r="P21" s="5"/>
      <c r="Q21" s="5"/>
    </row>
    <row r="22" spans="1:17">
      <c r="A22" s="3" t="s">
        <v>7</v>
      </c>
      <c r="B22" t="s">
        <v>9</v>
      </c>
      <c r="C22" s="4">
        <v>41305</v>
      </c>
      <c r="D22" s="4" t="str">
        <f t="shared" si="0"/>
        <v>31</v>
      </c>
      <c r="E22" s="4" t="str">
        <f t="shared" si="1"/>
        <v>Jan</v>
      </c>
      <c r="F22" s="6">
        <v>97.73</v>
      </c>
      <c r="G22" s="5">
        <v>97.78</v>
      </c>
      <c r="H22" s="5">
        <v>97.74</v>
      </c>
      <c r="I22" s="19">
        <v>97.742999999999995</v>
      </c>
      <c r="N22" s="6"/>
      <c r="O22" s="6"/>
      <c r="P22" s="5"/>
      <c r="Q22" s="5"/>
    </row>
    <row r="23" spans="1:17">
      <c r="A23" s="3" t="s">
        <v>7</v>
      </c>
      <c r="B23" t="s">
        <v>10</v>
      </c>
      <c r="C23" s="7">
        <v>41306</v>
      </c>
      <c r="D23" s="4" t="str">
        <f t="shared" si="0"/>
        <v>01</v>
      </c>
      <c r="E23" s="4" t="str">
        <f>TEXT(C23,"MMM")</f>
        <v>Feb</v>
      </c>
      <c r="F23" s="5">
        <v>97.75</v>
      </c>
      <c r="G23" s="5">
        <v>97.77</v>
      </c>
      <c r="H23" s="5">
        <v>97.74</v>
      </c>
      <c r="I23" s="20">
        <v>97.753900000000002</v>
      </c>
      <c r="N23" s="6"/>
      <c r="O23" s="6"/>
      <c r="P23" s="5"/>
      <c r="Q23" s="5"/>
    </row>
    <row r="24" spans="1:17">
      <c r="A24" s="3" t="s">
        <v>7</v>
      </c>
      <c r="B24" t="s">
        <v>11</v>
      </c>
      <c r="C24" s="7">
        <v>41309</v>
      </c>
      <c r="D24" s="4" t="str">
        <f t="shared" si="0"/>
        <v>04</v>
      </c>
      <c r="E24" s="4" t="str">
        <f t="shared" ref="E24:E87" si="2">TEXT(C24,"MMM")</f>
        <v>Feb</v>
      </c>
      <c r="F24" s="5">
        <v>97.78</v>
      </c>
      <c r="G24" s="5">
        <v>97.8</v>
      </c>
      <c r="H24" s="5">
        <v>97.78</v>
      </c>
      <c r="I24" s="20">
        <v>97.792000000000002</v>
      </c>
      <c r="N24" s="6"/>
      <c r="O24" s="6"/>
      <c r="P24" s="5"/>
      <c r="Q24" s="5"/>
    </row>
    <row r="25" spans="1:17">
      <c r="A25" s="3" t="s">
        <v>7</v>
      </c>
      <c r="B25" t="s">
        <v>8</v>
      </c>
      <c r="C25" s="7">
        <v>41311</v>
      </c>
      <c r="D25" s="4" t="str">
        <f t="shared" si="0"/>
        <v>06</v>
      </c>
      <c r="E25" s="4" t="str">
        <f t="shared" si="2"/>
        <v>Feb</v>
      </c>
      <c r="F25" s="5">
        <v>97.86</v>
      </c>
      <c r="G25" s="5">
        <v>97.87</v>
      </c>
      <c r="H25" s="5">
        <v>97.8</v>
      </c>
      <c r="I25" s="20">
        <v>97.867999999999995</v>
      </c>
      <c r="N25" s="6"/>
      <c r="O25" s="6"/>
      <c r="P25" s="5"/>
      <c r="Q25" s="5"/>
    </row>
    <row r="26" spans="1:17">
      <c r="A26" s="3" t="s">
        <v>7</v>
      </c>
      <c r="B26" s="21" t="s">
        <v>9</v>
      </c>
      <c r="C26" s="7">
        <v>41312</v>
      </c>
      <c r="D26" s="4" t="str">
        <f t="shared" si="0"/>
        <v>07</v>
      </c>
      <c r="E26" s="4" t="str">
        <f t="shared" si="2"/>
        <v>Feb</v>
      </c>
      <c r="F26" s="5">
        <v>97.94</v>
      </c>
      <c r="G26" s="5">
        <v>97.98</v>
      </c>
      <c r="H26" s="5">
        <v>97.91</v>
      </c>
      <c r="I26" s="20">
        <v>97.957099999999997</v>
      </c>
      <c r="N26" s="6"/>
      <c r="O26" s="6"/>
      <c r="P26" s="5"/>
      <c r="Q26" s="5"/>
    </row>
    <row r="27" spans="1:17">
      <c r="A27" s="3" t="s">
        <v>7</v>
      </c>
      <c r="B27" s="21" t="s">
        <v>10</v>
      </c>
      <c r="C27" s="7">
        <v>41313</v>
      </c>
      <c r="D27" s="4" t="str">
        <f t="shared" si="0"/>
        <v>08</v>
      </c>
      <c r="E27" s="4" t="str">
        <f t="shared" si="2"/>
        <v>Feb</v>
      </c>
      <c r="F27" s="5">
        <v>97.93</v>
      </c>
      <c r="G27" s="5">
        <v>97.98</v>
      </c>
      <c r="H27" s="5">
        <v>97.95</v>
      </c>
      <c r="I27" s="20">
        <v>97.953699999999998</v>
      </c>
      <c r="N27" s="6"/>
      <c r="O27" s="6"/>
      <c r="P27" s="5"/>
      <c r="Q27" s="5"/>
    </row>
    <row r="28" spans="1:17">
      <c r="A28" s="3" t="s">
        <v>7</v>
      </c>
      <c r="B28" s="21" t="s">
        <v>11</v>
      </c>
      <c r="C28" s="7">
        <v>41316</v>
      </c>
      <c r="D28" s="4" t="str">
        <f t="shared" si="0"/>
        <v>11</v>
      </c>
      <c r="E28" s="4" t="str">
        <f t="shared" si="2"/>
        <v>Feb</v>
      </c>
      <c r="F28" s="5">
        <v>97.97</v>
      </c>
      <c r="G28" s="5">
        <v>98.05</v>
      </c>
      <c r="H28" s="5">
        <v>97.98</v>
      </c>
      <c r="I28" s="20">
        <v>97.998199999999997</v>
      </c>
      <c r="N28" s="6"/>
      <c r="O28" s="6"/>
      <c r="P28" s="5"/>
      <c r="Q28" s="5"/>
    </row>
    <row r="29" spans="1:17">
      <c r="A29" s="3" t="s">
        <v>7</v>
      </c>
      <c r="B29" s="21" t="s">
        <v>12</v>
      </c>
      <c r="C29" s="7">
        <v>41317</v>
      </c>
      <c r="D29" s="4" t="str">
        <f t="shared" si="0"/>
        <v>12</v>
      </c>
      <c r="E29" s="4" t="str">
        <f t="shared" si="2"/>
        <v>Feb</v>
      </c>
      <c r="F29" s="5">
        <v>98.1</v>
      </c>
      <c r="G29" s="5">
        <v>98.15</v>
      </c>
      <c r="H29" s="5">
        <v>98</v>
      </c>
      <c r="I29" s="20">
        <v>98.124399999999994</v>
      </c>
      <c r="N29" s="6"/>
      <c r="O29" s="6"/>
      <c r="P29" s="5"/>
      <c r="Q29" s="5"/>
    </row>
    <row r="30" spans="1:17">
      <c r="A30" s="3" t="s">
        <v>7</v>
      </c>
      <c r="B30" s="21" t="s">
        <v>8</v>
      </c>
      <c r="C30" s="7">
        <v>41318</v>
      </c>
      <c r="D30" s="4" t="str">
        <f t="shared" si="0"/>
        <v>13</v>
      </c>
      <c r="E30" s="4" t="str">
        <f t="shared" si="2"/>
        <v>Feb</v>
      </c>
      <c r="F30" s="5">
        <v>98.1</v>
      </c>
      <c r="G30" s="5">
        <v>98.15</v>
      </c>
      <c r="H30" s="5">
        <v>98.08</v>
      </c>
      <c r="I30" s="20">
        <v>98.120599999999996</v>
      </c>
      <c r="N30" s="6"/>
      <c r="O30" s="6"/>
      <c r="P30" s="5"/>
      <c r="Q30" s="5"/>
    </row>
    <row r="31" spans="1:17">
      <c r="A31" s="3" t="s">
        <v>7</v>
      </c>
      <c r="B31" s="21" t="s">
        <v>9</v>
      </c>
      <c r="C31" s="7">
        <v>41319</v>
      </c>
      <c r="D31" s="4" t="str">
        <f t="shared" si="0"/>
        <v>14</v>
      </c>
      <c r="E31" s="4" t="str">
        <f t="shared" si="2"/>
        <v>Feb</v>
      </c>
      <c r="F31" s="5">
        <v>98.06</v>
      </c>
      <c r="G31" s="5">
        <v>98.13</v>
      </c>
      <c r="H31" s="5">
        <v>98.07</v>
      </c>
      <c r="I31" s="20">
        <v>98.072699999999998</v>
      </c>
      <c r="N31" s="6"/>
      <c r="O31" s="6"/>
      <c r="P31" s="5"/>
      <c r="Q31" s="5"/>
    </row>
    <row r="32" spans="1:17">
      <c r="A32" s="3" t="s">
        <v>7</v>
      </c>
      <c r="B32" s="21" t="s">
        <v>10</v>
      </c>
      <c r="C32" s="7">
        <v>41320</v>
      </c>
      <c r="D32" s="4" t="str">
        <f t="shared" si="0"/>
        <v>15</v>
      </c>
      <c r="E32" s="4" t="str">
        <f t="shared" si="2"/>
        <v>Feb</v>
      </c>
      <c r="F32" s="5">
        <v>98.07</v>
      </c>
      <c r="G32" s="5">
        <v>98.15</v>
      </c>
      <c r="H32" s="5">
        <v>98.08</v>
      </c>
      <c r="I32" s="20">
        <v>98.081699999999998</v>
      </c>
      <c r="N32" s="6"/>
      <c r="O32" s="6"/>
      <c r="P32" s="5"/>
      <c r="Q32" s="5"/>
    </row>
    <row r="33" spans="1:17">
      <c r="A33" s="3" t="s">
        <v>7</v>
      </c>
      <c r="B33" s="21" t="s">
        <v>11</v>
      </c>
      <c r="C33" s="8">
        <v>41323</v>
      </c>
      <c r="D33" s="4" t="str">
        <f t="shared" si="0"/>
        <v>18</v>
      </c>
      <c r="E33" s="4" t="str">
        <f t="shared" si="2"/>
        <v>Feb</v>
      </c>
      <c r="F33" s="5">
        <v>98.064999999999998</v>
      </c>
      <c r="G33" s="5">
        <v>98.144800000000004</v>
      </c>
      <c r="H33" s="5">
        <v>98.075000000000003</v>
      </c>
      <c r="I33" s="20">
        <v>98.1447</v>
      </c>
      <c r="N33" s="6"/>
      <c r="O33" s="6"/>
      <c r="P33" s="5"/>
      <c r="Q33" s="5"/>
    </row>
    <row r="34" spans="1:17">
      <c r="A34" s="3" t="s">
        <v>7</v>
      </c>
      <c r="B34" t="s">
        <v>12</v>
      </c>
      <c r="C34" s="8">
        <v>41324</v>
      </c>
      <c r="D34" s="4" t="str">
        <f t="shared" si="0"/>
        <v>19</v>
      </c>
      <c r="E34" s="4" t="str">
        <f t="shared" si="2"/>
        <v>Feb</v>
      </c>
      <c r="F34" s="5">
        <v>98.2</v>
      </c>
      <c r="G34" s="5">
        <v>98.23</v>
      </c>
      <c r="H34" s="5">
        <v>98.18</v>
      </c>
      <c r="I34" s="20">
        <v>98.221400000000003</v>
      </c>
      <c r="N34" s="6"/>
      <c r="O34" s="6"/>
      <c r="P34" s="5"/>
      <c r="Q34" s="5"/>
    </row>
    <row r="35" spans="1:17">
      <c r="A35" s="3" t="s">
        <v>7</v>
      </c>
      <c r="B35" t="s">
        <v>8</v>
      </c>
      <c r="C35" s="8">
        <v>41325</v>
      </c>
      <c r="D35" s="4" t="str">
        <f t="shared" si="0"/>
        <v>20</v>
      </c>
      <c r="E35" s="4" t="str">
        <f t="shared" si="2"/>
        <v>Feb</v>
      </c>
      <c r="F35" s="5">
        <v>98.13</v>
      </c>
      <c r="G35" s="5">
        <v>98.24</v>
      </c>
      <c r="H35" s="5">
        <v>98.14</v>
      </c>
      <c r="I35" s="20">
        <v>98.130700000000004</v>
      </c>
      <c r="N35" s="6"/>
      <c r="O35" s="6"/>
      <c r="P35" s="5"/>
      <c r="Q35" s="5"/>
    </row>
    <row r="36" spans="1:17">
      <c r="A36" s="3" t="s">
        <v>7</v>
      </c>
      <c r="B36" t="s">
        <v>9</v>
      </c>
      <c r="C36" s="8">
        <v>41326</v>
      </c>
      <c r="D36" s="4" t="str">
        <f t="shared" si="0"/>
        <v>21</v>
      </c>
      <c r="E36" s="4" t="str">
        <f t="shared" si="2"/>
        <v>Feb</v>
      </c>
      <c r="F36" s="5">
        <v>98.07</v>
      </c>
      <c r="G36" s="5">
        <v>98.1</v>
      </c>
      <c r="H36" s="5">
        <v>98.06</v>
      </c>
      <c r="I36" s="20">
        <v>98.084199999999996</v>
      </c>
      <c r="N36" s="6"/>
      <c r="O36" s="6"/>
      <c r="P36" s="5"/>
      <c r="Q36" s="5"/>
    </row>
    <row r="37" spans="1:17">
      <c r="A37" s="3" t="s">
        <v>7</v>
      </c>
      <c r="B37" t="s">
        <v>10</v>
      </c>
      <c r="C37" s="8">
        <v>41327</v>
      </c>
      <c r="D37" s="4" t="str">
        <f t="shared" si="0"/>
        <v>22</v>
      </c>
      <c r="E37" s="4" t="str">
        <f t="shared" si="2"/>
        <v>Feb</v>
      </c>
      <c r="F37" s="5">
        <v>98.16</v>
      </c>
      <c r="G37" s="5">
        <v>98.2</v>
      </c>
      <c r="H37" s="5">
        <v>98.12</v>
      </c>
      <c r="I37" s="20">
        <v>98.156199999999998</v>
      </c>
      <c r="N37" s="6"/>
      <c r="O37" s="6"/>
      <c r="P37" s="5"/>
      <c r="Q37" s="5"/>
    </row>
    <row r="38" spans="1:17">
      <c r="A38" s="3" t="s">
        <v>7</v>
      </c>
      <c r="B38" t="s">
        <v>11</v>
      </c>
      <c r="C38" s="8">
        <v>41330</v>
      </c>
      <c r="D38" s="4" t="str">
        <f t="shared" si="0"/>
        <v>25</v>
      </c>
      <c r="E38" s="4" t="str">
        <f t="shared" si="2"/>
        <v>Feb</v>
      </c>
      <c r="F38" s="5">
        <v>98.18</v>
      </c>
      <c r="G38" s="5">
        <v>98.22</v>
      </c>
      <c r="H38" s="5">
        <v>98.2</v>
      </c>
      <c r="I38" s="20">
        <v>98.195499999999996</v>
      </c>
      <c r="N38" s="6"/>
      <c r="O38" s="6"/>
      <c r="P38" s="5"/>
      <c r="Q38" s="5"/>
    </row>
    <row r="39" spans="1:17">
      <c r="A39" s="3" t="s">
        <v>7</v>
      </c>
      <c r="B39" t="s">
        <v>12</v>
      </c>
      <c r="C39" s="8">
        <v>41331</v>
      </c>
      <c r="D39" s="4" t="str">
        <f t="shared" si="0"/>
        <v>26</v>
      </c>
      <c r="E39" s="4" t="str">
        <f t="shared" si="2"/>
        <v>Feb</v>
      </c>
      <c r="F39" s="5">
        <v>98.15</v>
      </c>
      <c r="G39" s="5">
        <v>98.25</v>
      </c>
      <c r="H39" s="5">
        <v>98.16</v>
      </c>
      <c r="I39" s="20">
        <v>98.171499999999995</v>
      </c>
      <c r="N39" s="6"/>
      <c r="O39" s="6"/>
      <c r="P39" s="5"/>
      <c r="Q39" s="5"/>
    </row>
    <row r="40" spans="1:17">
      <c r="A40" s="3" t="s">
        <v>7</v>
      </c>
      <c r="B40" t="s">
        <v>8</v>
      </c>
      <c r="C40" s="8">
        <v>41332</v>
      </c>
      <c r="D40" s="4" t="str">
        <f t="shared" si="0"/>
        <v>27</v>
      </c>
      <c r="E40" s="4" t="str">
        <f t="shared" si="2"/>
        <v>Feb</v>
      </c>
      <c r="F40" s="5">
        <v>98.16</v>
      </c>
      <c r="G40" s="5">
        <v>98.17</v>
      </c>
      <c r="H40" s="5">
        <v>98.14</v>
      </c>
      <c r="I40" s="20">
        <v>98.163200000000003</v>
      </c>
      <c r="N40" s="6"/>
      <c r="O40" s="6"/>
      <c r="P40" s="5"/>
      <c r="Q40" s="5"/>
    </row>
    <row r="41" spans="1:17">
      <c r="A41" s="3" t="s">
        <v>7</v>
      </c>
      <c r="B41" t="s">
        <v>9</v>
      </c>
      <c r="C41" s="8">
        <v>41333</v>
      </c>
      <c r="D41" s="4" t="str">
        <f t="shared" si="0"/>
        <v>28</v>
      </c>
      <c r="E41" s="4" t="str">
        <f t="shared" si="2"/>
        <v>Feb</v>
      </c>
      <c r="F41" s="5">
        <v>98.19</v>
      </c>
      <c r="G41" s="5">
        <v>98.19</v>
      </c>
      <c r="H41" s="5">
        <v>98.17</v>
      </c>
      <c r="I41" s="20">
        <v>98.195800000000006</v>
      </c>
      <c r="N41" s="6"/>
      <c r="O41" s="6"/>
      <c r="P41" s="5"/>
      <c r="Q41" s="5"/>
    </row>
    <row r="42" spans="1:17">
      <c r="A42" s="3" t="s">
        <v>7</v>
      </c>
      <c r="B42" t="s">
        <v>26</v>
      </c>
      <c r="C42" s="4">
        <v>41334</v>
      </c>
      <c r="D42" s="4" t="str">
        <f t="shared" si="0"/>
        <v>01</v>
      </c>
      <c r="E42" s="4" t="str">
        <f t="shared" si="2"/>
        <v>Mar</v>
      </c>
      <c r="F42" s="6">
        <v>98.24</v>
      </c>
      <c r="G42" s="5">
        <v>98.26</v>
      </c>
      <c r="H42" s="5">
        <v>98.23</v>
      </c>
      <c r="I42" s="20">
        <v>98.247900000000001</v>
      </c>
      <c r="N42" s="6"/>
      <c r="O42" s="6"/>
      <c r="P42" s="5"/>
      <c r="Q42" s="5"/>
    </row>
    <row r="43" spans="1:17">
      <c r="A43" s="3" t="s">
        <v>7</v>
      </c>
      <c r="B43" t="s">
        <v>11</v>
      </c>
      <c r="C43" s="4">
        <v>41337</v>
      </c>
      <c r="D43" s="4" t="str">
        <f t="shared" si="0"/>
        <v>04</v>
      </c>
      <c r="E43" s="4" t="str">
        <f t="shared" si="2"/>
        <v>Mar</v>
      </c>
      <c r="F43" s="6">
        <v>98.16</v>
      </c>
      <c r="G43" s="5">
        <v>98.25</v>
      </c>
      <c r="H43" s="5">
        <v>98.14</v>
      </c>
      <c r="I43" s="20">
        <v>98.162899999999993</v>
      </c>
      <c r="N43" s="6"/>
      <c r="O43" s="6"/>
      <c r="P43" s="5"/>
      <c r="Q43" s="5"/>
    </row>
    <row r="44" spans="1:17">
      <c r="A44" s="3" t="s">
        <v>7</v>
      </c>
      <c r="B44" t="s">
        <v>27</v>
      </c>
      <c r="C44" s="4">
        <v>41338</v>
      </c>
      <c r="D44" s="4" t="str">
        <f t="shared" si="0"/>
        <v>05</v>
      </c>
      <c r="E44" s="4" t="str">
        <f t="shared" si="2"/>
        <v>Mar</v>
      </c>
      <c r="F44" s="6">
        <v>98.15</v>
      </c>
      <c r="G44" s="5">
        <v>98.19</v>
      </c>
      <c r="H44" s="5">
        <v>98.15</v>
      </c>
      <c r="I44" s="20">
        <v>98.161000000000001</v>
      </c>
      <c r="N44" s="6"/>
      <c r="O44" s="6"/>
      <c r="P44" s="5"/>
      <c r="Q44" s="5"/>
    </row>
    <row r="45" spans="1:17">
      <c r="A45" s="3" t="s">
        <v>7</v>
      </c>
      <c r="B45" t="s">
        <v>8</v>
      </c>
      <c r="C45" s="4">
        <v>41339</v>
      </c>
      <c r="D45" s="4" t="str">
        <f t="shared" si="0"/>
        <v>06</v>
      </c>
      <c r="E45" s="4" t="str">
        <f t="shared" si="2"/>
        <v>Mar</v>
      </c>
      <c r="F45" s="6">
        <v>98.09</v>
      </c>
      <c r="G45" s="5">
        <v>98.14</v>
      </c>
      <c r="H45" s="5">
        <v>98.125</v>
      </c>
      <c r="I45" s="20">
        <v>98.085599999999999</v>
      </c>
      <c r="N45" s="6"/>
      <c r="O45" s="6"/>
      <c r="P45" s="5"/>
      <c r="Q45" s="5"/>
    </row>
    <row r="46" spans="1:17">
      <c r="A46" s="3" t="s">
        <v>7</v>
      </c>
      <c r="B46" t="s">
        <v>9</v>
      </c>
      <c r="C46" s="4">
        <v>41340</v>
      </c>
      <c r="D46" s="4" t="str">
        <f t="shared" si="0"/>
        <v>07</v>
      </c>
      <c r="E46" s="4" t="str">
        <f t="shared" si="2"/>
        <v>Mar</v>
      </c>
      <c r="F46" s="6">
        <v>98.02</v>
      </c>
      <c r="G46" s="5">
        <v>98.12</v>
      </c>
      <c r="H46" s="5">
        <v>97.98</v>
      </c>
      <c r="I46" s="20">
        <v>98.026899999999998</v>
      </c>
      <c r="N46" s="6"/>
      <c r="O46" s="6"/>
      <c r="P46" s="5"/>
      <c r="Q46" s="5"/>
    </row>
    <row r="47" spans="1:17">
      <c r="A47" s="3" t="s">
        <v>7</v>
      </c>
      <c r="B47" t="s">
        <v>10</v>
      </c>
      <c r="C47" s="4">
        <v>41341</v>
      </c>
      <c r="D47" s="4" t="str">
        <f t="shared" si="0"/>
        <v>08</v>
      </c>
      <c r="E47" s="4" t="str">
        <f t="shared" si="2"/>
        <v>Mar</v>
      </c>
      <c r="F47" s="6">
        <v>97.8</v>
      </c>
      <c r="G47" s="5">
        <v>97.960000000000008</v>
      </c>
      <c r="H47" s="5">
        <v>97.91</v>
      </c>
      <c r="I47" s="20">
        <v>97.794300000000007</v>
      </c>
      <c r="N47" s="6"/>
      <c r="O47" s="6"/>
      <c r="P47" s="5"/>
      <c r="Q47" s="5"/>
    </row>
    <row r="48" spans="1:17">
      <c r="A48" s="3" t="s">
        <v>7</v>
      </c>
      <c r="B48" t="s">
        <v>28</v>
      </c>
      <c r="C48" s="4">
        <v>41344</v>
      </c>
      <c r="D48" s="4" t="str">
        <f t="shared" si="0"/>
        <v>11</v>
      </c>
      <c r="E48" s="4" t="str">
        <f t="shared" si="2"/>
        <v>Mar</v>
      </c>
      <c r="F48" s="6">
        <v>97.85</v>
      </c>
      <c r="G48" s="5">
        <v>97.944999999999993</v>
      </c>
      <c r="H48" s="5">
        <v>97.93</v>
      </c>
      <c r="I48" s="20">
        <v>97.902699999999996</v>
      </c>
      <c r="N48" s="6"/>
      <c r="O48" s="6"/>
      <c r="P48" s="5"/>
      <c r="Q48" s="5"/>
    </row>
    <row r="49" spans="1:17">
      <c r="A49" s="3" t="s">
        <v>7</v>
      </c>
      <c r="B49" t="s">
        <v>27</v>
      </c>
      <c r="C49" s="4">
        <v>41345</v>
      </c>
      <c r="D49" s="4" t="str">
        <f t="shared" si="0"/>
        <v>12</v>
      </c>
      <c r="E49" s="4" t="str">
        <f t="shared" si="2"/>
        <v>Mar</v>
      </c>
      <c r="F49" s="6">
        <v>97.9</v>
      </c>
      <c r="G49" s="5">
        <v>97.932500000000005</v>
      </c>
      <c r="H49" s="5">
        <v>97.925000000000011</v>
      </c>
      <c r="I49" s="20">
        <v>97.908600000000007</v>
      </c>
      <c r="N49" s="6"/>
      <c r="O49" s="6"/>
      <c r="P49" s="5"/>
      <c r="Q49" s="5"/>
    </row>
    <row r="50" spans="1:17">
      <c r="A50" s="3" t="s">
        <v>7</v>
      </c>
      <c r="B50" t="s">
        <v>29</v>
      </c>
      <c r="C50" s="4">
        <v>41346</v>
      </c>
      <c r="D50" s="4" t="str">
        <f t="shared" si="0"/>
        <v>13</v>
      </c>
      <c r="E50" s="4" t="str">
        <f t="shared" si="2"/>
        <v>Mar</v>
      </c>
      <c r="F50" s="6">
        <v>97.89</v>
      </c>
      <c r="G50" s="5">
        <v>97.918899999999994</v>
      </c>
      <c r="H50" s="5">
        <v>97.917500000000004</v>
      </c>
      <c r="I50" s="20">
        <v>97.897499999999994</v>
      </c>
      <c r="N50" s="6"/>
      <c r="O50" s="6"/>
      <c r="P50" s="5"/>
      <c r="Q50" s="5"/>
    </row>
    <row r="51" spans="1:17">
      <c r="A51" s="3" t="s">
        <v>7</v>
      </c>
      <c r="B51" t="s">
        <v>31</v>
      </c>
      <c r="C51" s="4">
        <v>41347</v>
      </c>
      <c r="D51" s="4" t="str">
        <f t="shared" si="0"/>
        <v>14</v>
      </c>
      <c r="E51" s="4" t="str">
        <f t="shared" si="2"/>
        <v>Mar</v>
      </c>
      <c r="F51" s="6">
        <v>97.93</v>
      </c>
      <c r="G51" s="5">
        <v>97.94</v>
      </c>
      <c r="H51" s="5">
        <v>97.9</v>
      </c>
      <c r="I51" s="20">
        <v>97.929699999999997</v>
      </c>
      <c r="N51" s="6"/>
      <c r="O51" s="6"/>
      <c r="P51" s="5"/>
      <c r="Q51" s="5"/>
    </row>
    <row r="52" spans="1:17">
      <c r="A52" s="3" t="s">
        <v>7</v>
      </c>
      <c r="B52" t="s">
        <v>26</v>
      </c>
      <c r="C52" s="4">
        <v>41348</v>
      </c>
      <c r="D52" s="4" t="str">
        <f t="shared" si="0"/>
        <v>15</v>
      </c>
      <c r="E52" s="4" t="str">
        <f t="shared" si="2"/>
        <v>Mar</v>
      </c>
      <c r="F52" s="6">
        <v>97.96</v>
      </c>
      <c r="G52" s="5">
        <v>97.949999999999989</v>
      </c>
      <c r="H52" s="5">
        <v>97.94</v>
      </c>
      <c r="I52" s="20">
        <v>97.9756</v>
      </c>
      <c r="N52" s="6"/>
      <c r="O52" s="6"/>
      <c r="P52" s="5"/>
      <c r="Q52" s="5"/>
    </row>
    <row r="53" spans="1:17">
      <c r="A53" s="3" t="s">
        <v>7</v>
      </c>
      <c r="B53" t="s">
        <v>114</v>
      </c>
      <c r="C53" s="4">
        <v>41349</v>
      </c>
      <c r="D53" s="4" t="str">
        <f t="shared" si="0"/>
        <v>16</v>
      </c>
      <c r="E53" s="4" t="str">
        <f t="shared" si="2"/>
        <v>Mar</v>
      </c>
      <c r="F53" s="6">
        <v>97.944999999999993</v>
      </c>
      <c r="G53" s="5">
        <v>97.9756</v>
      </c>
      <c r="H53" s="5">
        <v>97.92</v>
      </c>
      <c r="I53" s="20">
        <v>97.9756</v>
      </c>
      <c r="N53" s="6"/>
      <c r="O53" s="6"/>
      <c r="P53" s="5"/>
      <c r="Q53" s="5"/>
    </row>
    <row r="54" spans="1:17">
      <c r="A54" s="3" t="s">
        <v>7</v>
      </c>
      <c r="B54" t="s">
        <v>28</v>
      </c>
      <c r="C54" s="4">
        <v>41351</v>
      </c>
      <c r="D54" s="4" t="str">
        <f t="shared" si="0"/>
        <v>18</v>
      </c>
      <c r="E54" s="4" t="str">
        <f t="shared" si="2"/>
        <v>Mar</v>
      </c>
      <c r="F54" s="6">
        <v>98.1</v>
      </c>
      <c r="G54" s="5">
        <v>98.055000000000007</v>
      </c>
      <c r="H54" s="5">
        <v>98.045000000000002</v>
      </c>
      <c r="I54" s="20">
        <v>98.135599999999997</v>
      </c>
      <c r="N54" s="6"/>
      <c r="O54" s="6"/>
      <c r="P54" s="5"/>
      <c r="Q54" s="5"/>
    </row>
    <row r="55" spans="1:17">
      <c r="A55" s="3" t="s">
        <v>7</v>
      </c>
      <c r="B55" t="s">
        <v>12</v>
      </c>
      <c r="C55" s="4">
        <v>41352</v>
      </c>
      <c r="D55" s="4" t="str">
        <f t="shared" si="0"/>
        <v>19</v>
      </c>
      <c r="E55" s="4" t="str">
        <f t="shared" si="2"/>
        <v>Mar</v>
      </c>
      <c r="F55" s="6">
        <v>98.18</v>
      </c>
      <c r="G55" s="5">
        <v>98.125</v>
      </c>
      <c r="H55" s="5">
        <v>98.122500000000002</v>
      </c>
      <c r="I55" s="20">
        <v>98.1892</v>
      </c>
      <c r="N55" s="6"/>
      <c r="O55" s="6"/>
      <c r="P55" s="5"/>
      <c r="Q55" s="5"/>
    </row>
    <row r="56" spans="1:17">
      <c r="A56" s="3" t="s">
        <v>7</v>
      </c>
      <c r="B56" t="s">
        <v>8</v>
      </c>
      <c r="C56" s="4">
        <v>41353</v>
      </c>
      <c r="D56" s="4" t="str">
        <f t="shared" si="0"/>
        <v>20</v>
      </c>
      <c r="E56" s="4" t="str">
        <f t="shared" si="2"/>
        <v>Mar</v>
      </c>
      <c r="F56" s="6">
        <v>98.19</v>
      </c>
      <c r="G56" s="5">
        <v>98.167000000000002</v>
      </c>
      <c r="H56" s="5">
        <v>98.166249999999991</v>
      </c>
      <c r="I56" s="20">
        <v>98.203500000000005</v>
      </c>
      <c r="N56" s="6"/>
      <c r="O56" s="6"/>
      <c r="P56" s="5"/>
      <c r="Q56" s="5"/>
    </row>
    <row r="57" spans="1:17">
      <c r="A57" s="3" t="s">
        <v>7</v>
      </c>
      <c r="B57" t="s">
        <v>9</v>
      </c>
      <c r="C57" s="4">
        <v>41354</v>
      </c>
      <c r="D57" s="4" t="str">
        <f t="shared" si="0"/>
        <v>21</v>
      </c>
      <c r="E57" s="4" t="str">
        <f t="shared" si="2"/>
        <v>Mar</v>
      </c>
      <c r="F57" s="6">
        <v>98.19</v>
      </c>
      <c r="G57" s="5">
        <v>98.188500000000005</v>
      </c>
      <c r="H57" s="5">
        <v>98.188124999999985</v>
      </c>
      <c r="I57" s="20">
        <v>98.204800000000006</v>
      </c>
      <c r="N57" s="6"/>
      <c r="O57" s="6"/>
      <c r="P57" s="5"/>
      <c r="Q57" s="5"/>
    </row>
    <row r="58" spans="1:17">
      <c r="A58" s="3" t="s">
        <v>7</v>
      </c>
      <c r="B58" t="s">
        <v>26</v>
      </c>
      <c r="C58" s="4">
        <v>41355</v>
      </c>
      <c r="D58" s="4" t="str">
        <f t="shared" si="0"/>
        <v>22</v>
      </c>
      <c r="E58" s="4" t="str">
        <f t="shared" si="2"/>
        <v>Mar</v>
      </c>
      <c r="F58" s="6">
        <v>98.22</v>
      </c>
      <c r="G58" s="5">
        <v>98.209500000000006</v>
      </c>
      <c r="H58" s="5">
        <v>98.209062499999987</v>
      </c>
      <c r="I58" s="20">
        <v>98.229100000000003</v>
      </c>
      <c r="N58" s="6"/>
      <c r="O58" s="6"/>
      <c r="P58" s="5"/>
      <c r="Q58" s="5"/>
    </row>
    <row r="59" spans="1:17">
      <c r="A59" s="3" t="s">
        <v>7</v>
      </c>
      <c r="B59" t="s">
        <v>11</v>
      </c>
      <c r="C59" s="4">
        <v>41358</v>
      </c>
      <c r="D59" s="4" t="str">
        <f t="shared" si="0"/>
        <v>25</v>
      </c>
      <c r="E59" s="4" t="str">
        <f t="shared" si="2"/>
        <v>Mar</v>
      </c>
      <c r="F59" s="6">
        <v>98.32</v>
      </c>
      <c r="G59" s="5">
        <v>98.35</v>
      </c>
      <c r="H59" s="5">
        <v>98.3</v>
      </c>
      <c r="I59" s="20">
        <v>98.331500000000005</v>
      </c>
      <c r="N59" s="6"/>
      <c r="O59" s="6"/>
      <c r="P59" s="5"/>
      <c r="Q59" s="5"/>
    </row>
    <row r="60" spans="1:17">
      <c r="A60" s="3" t="s">
        <v>7</v>
      </c>
      <c r="B60" t="s">
        <v>12</v>
      </c>
      <c r="C60" s="4">
        <v>41359</v>
      </c>
      <c r="D60" s="4" t="str">
        <f t="shared" si="0"/>
        <v>26</v>
      </c>
      <c r="E60" s="4" t="str">
        <f t="shared" si="2"/>
        <v>Mar</v>
      </c>
      <c r="F60" s="6">
        <v>98.4</v>
      </c>
      <c r="G60" s="5">
        <v>98.45</v>
      </c>
      <c r="H60" s="5">
        <v>98.38</v>
      </c>
      <c r="I60" s="20">
        <v>98.414199999999994</v>
      </c>
      <c r="N60" s="6"/>
      <c r="O60" s="6"/>
      <c r="P60" s="5"/>
      <c r="Q60" s="5"/>
    </row>
    <row r="61" spans="1:17">
      <c r="A61" s="3" t="s">
        <v>7</v>
      </c>
      <c r="B61" t="s">
        <v>8</v>
      </c>
      <c r="C61" s="4">
        <v>41360</v>
      </c>
      <c r="D61" s="4" t="str">
        <f t="shared" si="0"/>
        <v>27</v>
      </c>
      <c r="E61" s="4" t="str">
        <f t="shared" si="2"/>
        <v>Mar</v>
      </c>
      <c r="F61" s="6">
        <v>98.41</v>
      </c>
      <c r="G61" s="5">
        <v>98.43</v>
      </c>
      <c r="H61" s="5">
        <v>98.38</v>
      </c>
      <c r="I61" s="20">
        <v>98.406499999999994</v>
      </c>
      <c r="N61" s="6"/>
      <c r="O61" s="6"/>
      <c r="P61" s="5"/>
      <c r="Q61" s="5"/>
    </row>
    <row r="62" spans="1:17">
      <c r="A62" s="3" t="s">
        <v>7</v>
      </c>
      <c r="B62" t="s">
        <v>31</v>
      </c>
      <c r="C62" s="4">
        <v>41361</v>
      </c>
      <c r="D62" s="4" t="str">
        <f t="shared" si="0"/>
        <v>28</v>
      </c>
      <c r="E62" s="4" t="str">
        <f t="shared" si="2"/>
        <v>Mar</v>
      </c>
      <c r="F62" s="6">
        <v>98.42</v>
      </c>
      <c r="G62" s="5">
        <v>98.47</v>
      </c>
      <c r="H62" s="5">
        <v>98.4</v>
      </c>
      <c r="I62" s="20">
        <v>98.427800000000005</v>
      </c>
      <c r="N62" s="6"/>
      <c r="O62" s="6"/>
      <c r="P62" s="5"/>
      <c r="Q62" s="5"/>
    </row>
    <row r="63" spans="1:17">
      <c r="A63" s="3" t="s">
        <v>7</v>
      </c>
      <c r="B63" t="s">
        <v>10</v>
      </c>
      <c r="C63" s="4">
        <v>41362</v>
      </c>
      <c r="D63" s="4" t="str">
        <f t="shared" si="0"/>
        <v>29</v>
      </c>
      <c r="E63" s="4" t="str">
        <f t="shared" si="2"/>
        <v>Mar</v>
      </c>
      <c r="F63" s="6">
        <v>98.43</v>
      </c>
      <c r="G63" s="5">
        <v>98.46</v>
      </c>
      <c r="H63" s="5">
        <v>98.42</v>
      </c>
      <c r="I63" s="20">
        <v>98.44</v>
      </c>
      <c r="N63" s="6"/>
      <c r="O63" s="6"/>
      <c r="P63" s="5"/>
      <c r="Q63" s="5"/>
    </row>
    <row r="64" spans="1:17">
      <c r="A64" s="3" t="s">
        <v>7</v>
      </c>
      <c r="B64" t="s">
        <v>11</v>
      </c>
      <c r="C64" s="8">
        <v>41365</v>
      </c>
      <c r="D64" s="4" t="str">
        <f t="shared" si="0"/>
        <v>01</v>
      </c>
      <c r="E64" s="4" t="str">
        <f t="shared" si="2"/>
        <v>Apr</v>
      </c>
      <c r="F64" s="9">
        <v>98.43</v>
      </c>
      <c r="G64" s="5">
        <v>98.44</v>
      </c>
      <c r="H64" s="5">
        <v>98.29</v>
      </c>
      <c r="I64" s="22">
        <v>98.429400000000001</v>
      </c>
    </row>
    <row r="65" spans="1:9">
      <c r="A65" s="3" t="s">
        <v>7</v>
      </c>
      <c r="B65" t="s">
        <v>12</v>
      </c>
      <c r="C65" s="8">
        <v>41366</v>
      </c>
      <c r="D65" s="4" t="str">
        <f t="shared" si="0"/>
        <v>02</v>
      </c>
      <c r="E65" s="4" t="str">
        <f t="shared" si="2"/>
        <v>Apr</v>
      </c>
      <c r="F65" s="9">
        <v>98.32</v>
      </c>
      <c r="G65" s="5">
        <v>98.325000000000003</v>
      </c>
      <c r="H65" s="5">
        <v>98.295000000000002</v>
      </c>
      <c r="I65" s="22">
        <v>98.338700000000003</v>
      </c>
    </row>
    <row r="66" spans="1:9">
      <c r="A66" s="3" t="s">
        <v>7</v>
      </c>
      <c r="B66" t="s">
        <v>8</v>
      </c>
      <c r="C66" s="8">
        <v>41367</v>
      </c>
      <c r="D66" s="4" t="str">
        <f t="shared" ref="D66:D101" si="3">TEXT(C66,"dd")</f>
        <v>03</v>
      </c>
      <c r="E66" s="4" t="str">
        <f t="shared" si="2"/>
        <v>Apr</v>
      </c>
      <c r="F66" s="9">
        <v>98.32</v>
      </c>
      <c r="G66" s="5">
        <v>98.327500000000001</v>
      </c>
      <c r="H66" s="5">
        <v>98.307500000000005</v>
      </c>
      <c r="I66" s="22">
        <v>98.339699999999993</v>
      </c>
    </row>
    <row r="67" spans="1:9">
      <c r="A67" s="3" t="s">
        <v>7</v>
      </c>
      <c r="B67" t="s">
        <v>9</v>
      </c>
      <c r="C67" s="8">
        <v>41368</v>
      </c>
      <c r="D67" s="4" t="str">
        <f t="shared" si="3"/>
        <v>04</v>
      </c>
      <c r="E67" s="4" t="str">
        <f t="shared" si="2"/>
        <v>Apr</v>
      </c>
      <c r="F67" s="9">
        <v>98.32</v>
      </c>
      <c r="G67" s="5">
        <v>98.328749999999999</v>
      </c>
      <c r="H67" s="5">
        <v>98.3125</v>
      </c>
      <c r="I67" s="22">
        <v>98.343199999999996</v>
      </c>
    </row>
    <row r="68" spans="1:9">
      <c r="A68" s="3" t="s">
        <v>7</v>
      </c>
      <c r="B68" t="s">
        <v>10</v>
      </c>
      <c r="C68" s="8">
        <v>41369</v>
      </c>
      <c r="D68" s="4" t="str">
        <f t="shared" si="3"/>
        <v>05</v>
      </c>
      <c r="E68" s="4" t="str">
        <f t="shared" si="2"/>
        <v>Apr</v>
      </c>
      <c r="F68" s="9">
        <v>98.33</v>
      </c>
      <c r="G68" s="5">
        <v>98.34375</v>
      </c>
      <c r="H68" s="5">
        <v>98.314999999999998</v>
      </c>
      <c r="I68" s="22">
        <v>98.357399999999998</v>
      </c>
    </row>
    <row r="69" spans="1:9">
      <c r="A69" s="3" t="s">
        <v>7</v>
      </c>
      <c r="B69" t="s">
        <v>11</v>
      </c>
      <c r="C69" s="8">
        <v>41372</v>
      </c>
      <c r="D69" s="4" t="str">
        <f t="shared" si="3"/>
        <v>08</v>
      </c>
      <c r="E69" s="4" t="str">
        <f t="shared" si="2"/>
        <v>Apr</v>
      </c>
      <c r="F69" s="9">
        <v>98.43</v>
      </c>
      <c r="G69" s="5">
        <v>98.435000000000002</v>
      </c>
      <c r="H69" s="5">
        <v>98.355000000000004</v>
      </c>
      <c r="I69" s="22">
        <v>98.444999999999993</v>
      </c>
    </row>
    <row r="70" spans="1:9">
      <c r="A70" s="3" t="s">
        <v>7</v>
      </c>
      <c r="B70" t="s">
        <v>12</v>
      </c>
      <c r="C70" s="8">
        <v>41373</v>
      </c>
      <c r="D70" s="4" t="str">
        <f t="shared" si="3"/>
        <v>09</v>
      </c>
      <c r="E70" s="4" t="str">
        <f t="shared" si="2"/>
        <v>Apr</v>
      </c>
      <c r="F70" s="9">
        <v>98.4</v>
      </c>
      <c r="G70" s="5">
        <v>98.415000000000006</v>
      </c>
      <c r="H70" s="5">
        <v>98.388599999999997</v>
      </c>
      <c r="I70" s="22">
        <v>98.418199999999999</v>
      </c>
    </row>
    <row r="71" spans="1:9">
      <c r="A71" s="3" t="s">
        <v>7</v>
      </c>
      <c r="B71" t="s">
        <v>8</v>
      </c>
      <c r="C71" s="8">
        <v>41374</v>
      </c>
      <c r="D71" s="4" t="str">
        <f t="shared" si="3"/>
        <v>10</v>
      </c>
      <c r="E71" s="4" t="str">
        <f t="shared" si="2"/>
        <v>Apr</v>
      </c>
      <c r="F71" s="9">
        <v>98.34</v>
      </c>
      <c r="G71" s="5">
        <v>98.364000000000004</v>
      </c>
      <c r="H71" s="5">
        <v>98.355400000000003</v>
      </c>
      <c r="I71" s="22">
        <v>98.349800000000002</v>
      </c>
    </row>
    <row r="72" spans="1:9">
      <c r="A72" s="3" t="s">
        <v>7</v>
      </c>
      <c r="B72" t="s">
        <v>9</v>
      </c>
      <c r="C72" s="8">
        <v>41375</v>
      </c>
      <c r="D72" s="4" t="str">
        <f t="shared" si="3"/>
        <v>11</v>
      </c>
      <c r="E72" s="4" t="str">
        <f t="shared" si="2"/>
        <v>Apr</v>
      </c>
      <c r="F72" s="9">
        <v>98.27</v>
      </c>
      <c r="G72" s="5">
        <v>98.317099999999996</v>
      </c>
      <c r="H72" s="5">
        <v>98.314999999999998</v>
      </c>
      <c r="I72" s="22">
        <v>98.261700000000005</v>
      </c>
    </row>
    <row r="73" spans="1:9">
      <c r="A73" s="3" t="s">
        <v>7</v>
      </c>
      <c r="B73" t="s">
        <v>10</v>
      </c>
      <c r="C73" s="8">
        <v>41376</v>
      </c>
      <c r="D73" s="4" t="str">
        <f t="shared" si="3"/>
        <v>12</v>
      </c>
      <c r="E73" s="4" t="str">
        <f t="shared" si="2"/>
        <v>Apr</v>
      </c>
      <c r="F73" s="9">
        <v>98.25</v>
      </c>
      <c r="G73" s="5">
        <v>98.283500000000004</v>
      </c>
      <c r="H73" s="5">
        <v>98.275000000000006</v>
      </c>
      <c r="I73" s="22">
        <v>98.259100000000004</v>
      </c>
    </row>
    <row r="74" spans="1:9">
      <c r="A74" s="3" t="s">
        <v>7</v>
      </c>
      <c r="B74" t="s">
        <v>11</v>
      </c>
      <c r="C74" s="8">
        <v>41379</v>
      </c>
      <c r="D74" s="4" t="str">
        <f t="shared" si="3"/>
        <v>15</v>
      </c>
      <c r="E74" s="4" t="str">
        <f t="shared" si="2"/>
        <v>Apr</v>
      </c>
      <c r="F74" s="9">
        <v>98.33</v>
      </c>
      <c r="G74" s="5">
        <v>98.335599999999999</v>
      </c>
      <c r="H74" s="5">
        <v>98.295000000000002</v>
      </c>
      <c r="I74" s="22">
        <v>98.3369</v>
      </c>
    </row>
    <row r="75" spans="1:9">
      <c r="A75" s="3" t="s">
        <v>7</v>
      </c>
      <c r="B75" t="s">
        <v>12</v>
      </c>
      <c r="C75" s="8">
        <v>41380</v>
      </c>
      <c r="D75" s="4" t="str">
        <f t="shared" si="3"/>
        <v>16</v>
      </c>
      <c r="E75" s="4" t="str">
        <f t="shared" si="2"/>
        <v>Apr</v>
      </c>
      <c r="F75" s="9">
        <v>98.38</v>
      </c>
      <c r="G75" s="5">
        <v>98.383300000000006</v>
      </c>
      <c r="H75" s="5">
        <v>98.337400000000002</v>
      </c>
      <c r="I75" s="22">
        <v>98.388000000000005</v>
      </c>
    </row>
    <row r="76" spans="1:9">
      <c r="A76" s="3" t="s">
        <v>7</v>
      </c>
      <c r="B76" t="s">
        <v>8</v>
      </c>
      <c r="C76" s="8">
        <v>41381</v>
      </c>
      <c r="D76" s="4" t="str">
        <f t="shared" si="3"/>
        <v>17</v>
      </c>
      <c r="E76" s="4" t="str">
        <f t="shared" si="2"/>
        <v>Apr</v>
      </c>
      <c r="F76" s="9">
        <v>98.41</v>
      </c>
      <c r="G76" s="5">
        <v>98.424999999999997</v>
      </c>
      <c r="H76" s="5">
        <v>98.366699999999994</v>
      </c>
      <c r="I76" s="22">
        <v>98.404399999999995</v>
      </c>
    </row>
    <row r="77" spans="1:9">
      <c r="A77" s="3" t="s">
        <v>7</v>
      </c>
      <c r="B77" t="s">
        <v>9</v>
      </c>
      <c r="C77" s="8">
        <v>41382</v>
      </c>
      <c r="D77" s="4" t="str">
        <f t="shared" si="3"/>
        <v>18</v>
      </c>
      <c r="E77" s="4" t="str">
        <f t="shared" si="2"/>
        <v>Apr</v>
      </c>
      <c r="F77" s="9">
        <v>98.4</v>
      </c>
      <c r="G77" s="5">
        <v>98.412300000000002</v>
      </c>
      <c r="H77" s="5">
        <v>98.377600000000001</v>
      </c>
      <c r="I77" s="22">
        <v>98.396799999999999</v>
      </c>
    </row>
    <row r="78" spans="1:9">
      <c r="A78" s="3" t="s">
        <v>7</v>
      </c>
      <c r="B78" t="s">
        <v>10</v>
      </c>
      <c r="C78" s="8">
        <v>41383</v>
      </c>
      <c r="D78" s="4" t="str">
        <f t="shared" si="3"/>
        <v>19</v>
      </c>
      <c r="E78" s="4" t="str">
        <f t="shared" si="2"/>
        <v>Apr</v>
      </c>
      <c r="F78" s="9">
        <v>98.36</v>
      </c>
      <c r="G78" s="5">
        <v>98.374174194335936</v>
      </c>
      <c r="H78" s="5">
        <v>98.368200000000002</v>
      </c>
      <c r="I78" s="22">
        <v>98.368799999999993</v>
      </c>
    </row>
    <row r="79" spans="1:9">
      <c r="A79" s="3" t="s">
        <v>7</v>
      </c>
      <c r="B79" t="s">
        <v>11</v>
      </c>
      <c r="C79" s="8">
        <v>41386</v>
      </c>
      <c r="D79" s="4" t="str">
        <f t="shared" si="3"/>
        <v>22</v>
      </c>
      <c r="E79" s="4" t="str">
        <f t="shared" si="2"/>
        <v>Apr</v>
      </c>
      <c r="F79" s="9">
        <v>98.39</v>
      </c>
      <c r="G79" s="5">
        <v>98.399600000000007</v>
      </c>
      <c r="H79" s="5">
        <v>98.375900000000001</v>
      </c>
      <c r="I79" s="22">
        <v>98.395700000000005</v>
      </c>
    </row>
    <row r="80" spans="1:9">
      <c r="A80" s="3" t="s">
        <v>7</v>
      </c>
      <c r="B80" t="s">
        <v>12</v>
      </c>
      <c r="C80" s="8">
        <v>41387</v>
      </c>
      <c r="D80" s="4" t="str">
        <f t="shared" si="3"/>
        <v>23</v>
      </c>
      <c r="E80" s="4" t="str">
        <f t="shared" si="2"/>
        <v>Apr</v>
      </c>
      <c r="F80" s="9">
        <v>98.4</v>
      </c>
      <c r="G80" s="5">
        <v>98.412499999999994</v>
      </c>
      <c r="H80" s="5">
        <v>98.385000000000005</v>
      </c>
      <c r="I80" s="22">
        <v>98.413399999999996</v>
      </c>
    </row>
    <row r="81" spans="1:9">
      <c r="A81" s="3" t="s">
        <v>7</v>
      </c>
      <c r="B81" t="s">
        <v>8</v>
      </c>
      <c r="C81" s="8">
        <v>41388</v>
      </c>
      <c r="D81" s="4" t="str">
        <f t="shared" si="3"/>
        <v>24</v>
      </c>
      <c r="E81" s="4" t="str">
        <f t="shared" si="2"/>
        <v>Apr</v>
      </c>
      <c r="F81" s="9">
        <v>98.4</v>
      </c>
      <c r="G81" s="5">
        <v>98.413700000000006</v>
      </c>
      <c r="H81" s="5">
        <v>98.388499999999993</v>
      </c>
      <c r="I81" s="22">
        <v>98.408199999999994</v>
      </c>
    </row>
    <row r="82" spans="1:9">
      <c r="A82" s="3" t="s">
        <v>7</v>
      </c>
      <c r="B82" t="s">
        <v>9</v>
      </c>
      <c r="C82" s="8">
        <v>41389</v>
      </c>
      <c r="D82" s="4" t="str">
        <f t="shared" si="3"/>
        <v>25</v>
      </c>
      <c r="E82" s="4" t="str">
        <f t="shared" si="2"/>
        <v>Apr</v>
      </c>
      <c r="F82" s="9">
        <v>98.45</v>
      </c>
      <c r="G82" s="5">
        <v>98.452699999999993</v>
      </c>
      <c r="H82" s="5">
        <v>98.399199999999993</v>
      </c>
      <c r="I82" s="22">
        <v>98.462500000000006</v>
      </c>
    </row>
    <row r="83" spans="1:9">
      <c r="A83" s="3" t="s">
        <v>7</v>
      </c>
      <c r="B83" t="s">
        <v>10</v>
      </c>
      <c r="C83" s="8">
        <v>41390</v>
      </c>
      <c r="D83" s="4" t="str">
        <f t="shared" si="3"/>
        <v>26</v>
      </c>
      <c r="E83" s="4" t="str">
        <f t="shared" si="2"/>
        <v>Apr</v>
      </c>
      <c r="F83" s="9">
        <v>98.43</v>
      </c>
      <c r="G83" s="5">
        <v>98.446380443573005</v>
      </c>
      <c r="H83" s="5">
        <v>98.413499999999999</v>
      </c>
      <c r="I83" s="22">
        <v>98.433000000000007</v>
      </c>
    </row>
    <row r="84" spans="1:9">
      <c r="A84" s="3" t="s">
        <v>7</v>
      </c>
      <c r="B84" t="s">
        <v>11</v>
      </c>
      <c r="C84" s="8">
        <v>41393</v>
      </c>
      <c r="D84" s="4" t="str">
        <f t="shared" si="3"/>
        <v>29</v>
      </c>
      <c r="E84" s="4" t="str">
        <f t="shared" si="2"/>
        <v>Apr</v>
      </c>
      <c r="F84" s="9">
        <v>98.48</v>
      </c>
      <c r="G84" s="5">
        <v>98.483190221786501</v>
      </c>
      <c r="H84" s="5">
        <v>98.431899999999999</v>
      </c>
      <c r="I84" s="22">
        <v>98.483699999999999</v>
      </c>
    </row>
    <row r="85" spans="1:9">
      <c r="A85" s="3" t="s">
        <v>7</v>
      </c>
      <c r="B85" t="s">
        <v>12</v>
      </c>
      <c r="C85" s="8">
        <v>41394</v>
      </c>
      <c r="D85" s="4" t="str">
        <f t="shared" si="3"/>
        <v>30</v>
      </c>
      <c r="E85" s="4" t="str">
        <f t="shared" si="2"/>
        <v>Apr</v>
      </c>
      <c r="F85" s="9">
        <v>98.43</v>
      </c>
      <c r="G85" s="5">
        <v>98.44159511089326</v>
      </c>
      <c r="H85">
        <v>98.438900000000004</v>
      </c>
      <c r="I85" s="22">
        <v>98.453699999999998</v>
      </c>
    </row>
    <row r="86" spans="1:9">
      <c r="A86" s="3" t="s">
        <v>7</v>
      </c>
      <c r="B86" t="s">
        <v>31</v>
      </c>
      <c r="C86" s="7">
        <v>41396</v>
      </c>
      <c r="D86" s="4" t="str">
        <f t="shared" si="3"/>
        <v>02</v>
      </c>
      <c r="E86" s="4" t="str">
        <f t="shared" si="2"/>
        <v>May</v>
      </c>
      <c r="F86" s="6">
        <v>98.4</v>
      </c>
      <c r="G86" s="5">
        <v>98.43</v>
      </c>
      <c r="H86" s="5">
        <v>98.409199999999998</v>
      </c>
      <c r="I86" s="23">
        <v>98.398399999999995</v>
      </c>
    </row>
    <row r="87" spans="1:9">
      <c r="A87" s="3" t="s">
        <v>7</v>
      </c>
      <c r="B87" t="s">
        <v>26</v>
      </c>
      <c r="C87" s="7">
        <v>41397</v>
      </c>
      <c r="D87" s="4" t="str">
        <f t="shared" si="3"/>
        <v>03</v>
      </c>
      <c r="E87" s="4" t="str">
        <f t="shared" si="2"/>
        <v>May</v>
      </c>
      <c r="F87" s="6">
        <v>98.27</v>
      </c>
      <c r="G87" s="5">
        <v>98.35</v>
      </c>
      <c r="H87" s="5">
        <v>98.347350000000006</v>
      </c>
      <c r="I87" s="23">
        <v>98.285499999999999</v>
      </c>
    </row>
    <row r="88" spans="1:9">
      <c r="A88" s="3" t="s">
        <v>7</v>
      </c>
      <c r="B88" t="s">
        <v>11</v>
      </c>
      <c r="C88" s="7">
        <v>41400</v>
      </c>
      <c r="D88" s="4" t="str">
        <f t="shared" si="3"/>
        <v>06</v>
      </c>
      <c r="E88" s="4" t="str">
        <f t="shared" ref="E88:E101" si="4">TEXT(C88,"MMM")</f>
        <v>May</v>
      </c>
      <c r="F88" s="6">
        <v>98.32</v>
      </c>
      <c r="G88" s="5">
        <v>98.343999999999994</v>
      </c>
      <c r="H88" s="5">
        <v>98.343575000000001</v>
      </c>
      <c r="I88" s="23">
        <v>98.339799999999997</v>
      </c>
    </row>
    <row r="89" spans="1:9">
      <c r="A89" s="3" t="s">
        <v>7</v>
      </c>
      <c r="B89" t="s">
        <v>12</v>
      </c>
      <c r="C89" s="7">
        <v>41401</v>
      </c>
      <c r="D89" s="4" t="str">
        <f t="shared" si="3"/>
        <v>07</v>
      </c>
      <c r="E89" s="4" t="str">
        <f t="shared" si="4"/>
        <v>May</v>
      </c>
      <c r="F89" s="6">
        <v>98.35</v>
      </c>
      <c r="G89" s="5">
        <v>98.355999999999995</v>
      </c>
      <c r="H89" s="5">
        <v>98.355537499999997</v>
      </c>
      <c r="I89" s="23">
        <v>98.367500000000007</v>
      </c>
    </row>
    <row r="90" spans="1:9">
      <c r="A90" s="3" t="s">
        <v>7</v>
      </c>
      <c r="B90" t="s">
        <v>29</v>
      </c>
      <c r="C90" s="7">
        <v>41402</v>
      </c>
      <c r="D90" s="4" t="str">
        <f t="shared" si="3"/>
        <v>08</v>
      </c>
      <c r="E90" s="4" t="str">
        <f t="shared" si="4"/>
        <v>May</v>
      </c>
      <c r="F90" s="6">
        <v>98.48</v>
      </c>
      <c r="G90" s="5">
        <v>98.484300000000005</v>
      </c>
      <c r="H90" s="5">
        <v>98.424999999999997</v>
      </c>
      <c r="I90" s="23">
        <v>98.484300000000005</v>
      </c>
    </row>
    <row r="91" spans="1:9">
      <c r="A91" s="3" t="s">
        <v>7</v>
      </c>
      <c r="B91" t="s">
        <v>31</v>
      </c>
      <c r="C91" s="7">
        <v>41403</v>
      </c>
      <c r="D91" s="4" t="str">
        <f t="shared" si="3"/>
        <v>09</v>
      </c>
      <c r="E91" s="4" t="str">
        <f t="shared" si="4"/>
        <v>May</v>
      </c>
      <c r="F91" s="6">
        <v>98.4</v>
      </c>
      <c r="G91" s="5">
        <v>98.414500000000004</v>
      </c>
      <c r="H91" s="5">
        <v>98.413809375</v>
      </c>
      <c r="I91" s="23">
        <v>98.407700000000006</v>
      </c>
    </row>
    <row r="92" spans="1:9">
      <c r="A92" s="3" t="s">
        <v>7</v>
      </c>
      <c r="B92" t="s">
        <v>26</v>
      </c>
      <c r="C92" s="7">
        <v>41404</v>
      </c>
      <c r="D92" s="4" t="str">
        <f t="shared" si="3"/>
        <v>10</v>
      </c>
      <c r="E92" s="4" t="str">
        <f t="shared" si="4"/>
        <v>May</v>
      </c>
      <c r="F92" s="6">
        <v>98.41</v>
      </c>
      <c r="G92" s="5">
        <v>98.421000000000006</v>
      </c>
      <c r="H92" s="5">
        <v>98.420204687499989</v>
      </c>
      <c r="I92" s="23">
        <v>98.426599999999993</v>
      </c>
    </row>
    <row r="93" spans="1:9">
      <c r="A93" s="3" t="s">
        <v>7</v>
      </c>
      <c r="B93" t="s">
        <v>28</v>
      </c>
      <c r="C93" s="7">
        <v>41407</v>
      </c>
      <c r="D93" s="4" t="str">
        <f t="shared" si="3"/>
        <v>13</v>
      </c>
      <c r="E93" s="4" t="str">
        <f t="shared" si="4"/>
        <v>May</v>
      </c>
      <c r="F93" s="6">
        <v>98.44</v>
      </c>
      <c r="G93" s="5">
        <v>98.439499999999995</v>
      </c>
      <c r="H93" s="5">
        <v>98.438352343749997</v>
      </c>
      <c r="I93" s="23">
        <v>98.456500000000005</v>
      </c>
    </row>
    <row r="94" spans="1:9">
      <c r="A94" s="3" t="s">
        <v>7</v>
      </c>
      <c r="B94" t="s">
        <v>27</v>
      </c>
      <c r="C94" s="7">
        <v>41408</v>
      </c>
      <c r="D94" s="4" t="str">
        <f t="shared" si="3"/>
        <v>14</v>
      </c>
      <c r="E94" s="4" t="str">
        <f t="shared" si="4"/>
        <v>May</v>
      </c>
      <c r="F94" s="10">
        <v>98.45</v>
      </c>
      <c r="G94" s="5">
        <v>98.4495</v>
      </c>
      <c r="H94" s="5">
        <v>98.448226171875007</v>
      </c>
      <c r="I94" s="24">
        <v>98.458100000000002</v>
      </c>
    </row>
    <row r="95" spans="1:9">
      <c r="A95" s="3" t="s">
        <v>7</v>
      </c>
      <c r="B95" t="s">
        <v>8</v>
      </c>
      <c r="C95" s="7">
        <v>41409</v>
      </c>
      <c r="D95" s="4" t="str">
        <f t="shared" si="3"/>
        <v>15</v>
      </c>
      <c r="E95" s="4" t="str">
        <f t="shared" si="4"/>
        <v>May</v>
      </c>
      <c r="F95" s="6">
        <v>98.56</v>
      </c>
      <c r="G95" s="5">
        <v>98.572800000000001</v>
      </c>
      <c r="H95" s="5">
        <v>98.561199999999999</v>
      </c>
      <c r="I95" s="23">
        <v>98.572800000000001</v>
      </c>
    </row>
    <row r="96" spans="1:9">
      <c r="A96" s="3" t="s">
        <v>7</v>
      </c>
      <c r="B96" t="s">
        <v>9</v>
      </c>
      <c r="C96" s="7">
        <v>41410</v>
      </c>
      <c r="D96" s="4" t="str">
        <f t="shared" si="3"/>
        <v>16</v>
      </c>
      <c r="E96" s="4" t="str">
        <f t="shared" si="4"/>
        <v>May</v>
      </c>
      <c r="F96" s="6">
        <v>98.52</v>
      </c>
      <c r="G96" s="5">
        <v>98.532499999999999</v>
      </c>
      <c r="H96" s="5">
        <v>98.5227</v>
      </c>
      <c r="I96" s="23">
        <v>98.536500000000004</v>
      </c>
    </row>
    <row r="97" spans="1:9">
      <c r="A97" s="3" t="s">
        <v>7</v>
      </c>
      <c r="B97" t="s">
        <v>10</v>
      </c>
      <c r="C97" s="7">
        <v>41411</v>
      </c>
      <c r="D97" s="4" t="str">
        <f t="shared" si="3"/>
        <v>17</v>
      </c>
      <c r="E97" s="4" t="str">
        <f t="shared" si="4"/>
        <v>May</v>
      </c>
      <c r="F97" s="6">
        <v>98.41</v>
      </c>
      <c r="G97" s="5">
        <v>98.424999999999997</v>
      </c>
      <c r="H97" s="5">
        <v>98.415000000000006</v>
      </c>
      <c r="I97" s="25">
        <v>98.426400000000001</v>
      </c>
    </row>
    <row r="98" spans="1:9">
      <c r="A98" s="3" t="s">
        <v>7</v>
      </c>
      <c r="B98" t="s">
        <v>11</v>
      </c>
      <c r="C98" s="7">
        <v>41414</v>
      </c>
      <c r="D98" s="4" t="str">
        <f t="shared" si="3"/>
        <v>20</v>
      </c>
      <c r="E98" s="4" t="str">
        <f t="shared" si="4"/>
        <v>May</v>
      </c>
      <c r="F98" s="6">
        <v>98.42</v>
      </c>
      <c r="G98" s="5">
        <v>98.422499999999999</v>
      </c>
      <c r="H98" s="5">
        <v>98.417500000000004</v>
      </c>
      <c r="I98" s="23">
        <v>98.43</v>
      </c>
    </row>
    <row r="99" spans="1:9">
      <c r="A99" s="3" t="s">
        <v>7</v>
      </c>
      <c r="B99" t="s">
        <v>12</v>
      </c>
      <c r="C99" s="7">
        <v>41415</v>
      </c>
      <c r="D99" s="4" t="str">
        <f t="shared" si="3"/>
        <v>21</v>
      </c>
      <c r="E99" s="4" t="str">
        <f t="shared" si="4"/>
        <v>May</v>
      </c>
      <c r="F99" s="6">
        <v>98.43</v>
      </c>
      <c r="G99" s="5">
        <v>98.454999999999998</v>
      </c>
      <c r="H99" s="5">
        <v>98.44</v>
      </c>
      <c r="I99" s="23">
        <v>98.46</v>
      </c>
    </row>
    <row r="100" spans="1:9">
      <c r="A100" s="3" t="s">
        <v>7</v>
      </c>
      <c r="B100" t="s">
        <v>8</v>
      </c>
      <c r="C100" s="7">
        <v>41416</v>
      </c>
      <c r="D100" s="4" t="str">
        <f t="shared" si="3"/>
        <v>22</v>
      </c>
      <c r="E100" s="4" t="str">
        <f t="shared" si="4"/>
        <v>May</v>
      </c>
      <c r="F100" s="26">
        <v>98.5</v>
      </c>
      <c r="G100" s="26">
        <v>98.52</v>
      </c>
      <c r="H100" s="26">
        <v>98.49</v>
      </c>
      <c r="I100" s="26">
        <v>98.53</v>
      </c>
    </row>
    <row r="101" spans="1:9">
      <c r="A101" s="3" t="s">
        <v>7</v>
      </c>
      <c r="B101" t="s">
        <v>9</v>
      </c>
      <c r="C101" s="7">
        <v>41417</v>
      </c>
      <c r="D101" s="4" t="str">
        <f t="shared" si="3"/>
        <v>23</v>
      </c>
      <c r="E101" s="4" t="str">
        <f t="shared" si="4"/>
        <v>May</v>
      </c>
      <c r="F101" s="26">
        <v>98.46</v>
      </c>
      <c r="G101" s="26">
        <v>98.49</v>
      </c>
      <c r="H101" s="26">
        <v>98.465000000000003</v>
      </c>
      <c r="I101" s="26">
        <v>98.48</v>
      </c>
    </row>
    <row r="102" spans="1:9">
      <c r="A102" s="3" t="s">
        <v>7</v>
      </c>
      <c r="B102" t="s">
        <v>10</v>
      </c>
      <c r="C102" s="7">
        <v>41418</v>
      </c>
      <c r="D102" s="27">
        <v>24</v>
      </c>
      <c r="E102" s="27" t="s">
        <v>116</v>
      </c>
      <c r="F102" s="6">
        <v>98.41</v>
      </c>
      <c r="G102" s="5">
        <v>98.43</v>
      </c>
      <c r="H102" s="5">
        <v>98.34</v>
      </c>
      <c r="I102" s="26">
        <v>98.35</v>
      </c>
    </row>
    <row r="103" spans="1:9">
      <c r="A103" s="3" t="s">
        <v>7</v>
      </c>
      <c r="B103" t="s">
        <v>12</v>
      </c>
      <c r="C103" s="7">
        <v>41422</v>
      </c>
      <c r="D103" s="4" t="str">
        <f t="shared" ref="D103:D111" si="5">TEXT(C103,"dd")</f>
        <v>28</v>
      </c>
      <c r="E103" s="4" t="str">
        <f t="shared" ref="E103:E105" si="6">TEXT(C103,"MMM")</f>
        <v>May</v>
      </c>
      <c r="F103" s="6">
        <v>98.49</v>
      </c>
      <c r="G103" s="5">
        <v>98.51</v>
      </c>
      <c r="H103" s="5">
        <v>98.48</v>
      </c>
      <c r="I103" s="26">
        <v>98.5</v>
      </c>
    </row>
    <row r="104" spans="1:9">
      <c r="A104" s="3" t="s">
        <v>7</v>
      </c>
      <c r="B104" t="s">
        <v>8</v>
      </c>
      <c r="C104" s="7">
        <v>41423</v>
      </c>
      <c r="D104" s="4" t="str">
        <f t="shared" si="5"/>
        <v>29</v>
      </c>
      <c r="E104" s="4" t="str">
        <f t="shared" si="6"/>
        <v>May</v>
      </c>
      <c r="F104" s="5">
        <v>98.47</v>
      </c>
      <c r="G104" s="5">
        <v>98.491</v>
      </c>
      <c r="H104" s="5">
        <v>98.467500000000001</v>
      </c>
      <c r="I104" s="26">
        <v>98.48</v>
      </c>
    </row>
    <row r="105" spans="1:9">
      <c r="A105" s="3" t="s">
        <v>7</v>
      </c>
      <c r="B105" t="s">
        <v>9</v>
      </c>
      <c r="C105" s="7">
        <v>41424</v>
      </c>
      <c r="D105" s="4" t="str">
        <f t="shared" si="5"/>
        <v>30</v>
      </c>
      <c r="E105" s="4" t="str">
        <f t="shared" si="6"/>
        <v>May</v>
      </c>
      <c r="F105" s="5">
        <v>98.52</v>
      </c>
      <c r="G105" s="5">
        <v>98.55</v>
      </c>
      <c r="H105" s="5">
        <v>98.506500000000003</v>
      </c>
      <c r="I105" s="26">
        <v>98.54</v>
      </c>
    </row>
    <row r="106" spans="1:9">
      <c r="A106" s="3" t="s">
        <v>7</v>
      </c>
      <c r="B106" t="s">
        <v>10</v>
      </c>
      <c r="C106" s="7">
        <v>41425</v>
      </c>
      <c r="D106" s="4" t="str">
        <f t="shared" si="5"/>
        <v>31</v>
      </c>
      <c r="E106" s="27" t="s">
        <v>116</v>
      </c>
      <c r="F106" s="5">
        <v>98.52</v>
      </c>
      <c r="G106" s="5">
        <v>98.557500000000005</v>
      </c>
      <c r="H106" s="5">
        <v>98.51</v>
      </c>
      <c r="I106" s="26">
        <v>98.55</v>
      </c>
    </row>
    <row r="107" spans="1:9">
      <c r="A107" s="3" t="s">
        <v>7</v>
      </c>
      <c r="B107" t="s">
        <v>11</v>
      </c>
      <c r="C107" s="7">
        <v>41428</v>
      </c>
      <c r="D107" s="4" t="str">
        <f t="shared" si="5"/>
        <v>03</v>
      </c>
      <c r="E107" s="27" t="s">
        <v>167</v>
      </c>
      <c r="F107" s="5">
        <v>98.52</v>
      </c>
      <c r="G107" s="5">
        <v>98.527500000000003</v>
      </c>
      <c r="H107" s="5">
        <v>98.51</v>
      </c>
      <c r="I107" s="26">
        <v>98.52</v>
      </c>
    </row>
    <row r="108" spans="1:9">
      <c r="A108" s="3" t="s">
        <v>7</v>
      </c>
      <c r="B108" t="s">
        <v>12</v>
      </c>
      <c r="C108" s="7">
        <v>41429</v>
      </c>
      <c r="D108" s="4" t="str">
        <f t="shared" si="5"/>
        <v>04</v>
      </c>
      <c r="E108" s="27" t="s">
        <v>167</v>
      </c>
      <c r="F108" s="5">
        <v>98.55</v>
      </c>
      <c r="G108" s="5">
        <v>98.58</v>
      </c>
      <c r="H108" s="5">
        <v>98.54</v>
      </c>
      <c r="I108" s="26">
        <v>98.57</v>
      </c>
    </row>
    <row r="109" spans="1:9">
      <c r="A109" s="3" t="s">
        <v>7</v>
      </c>
      <c r="B109" t="s">
        <v>8</v>
      </c>
      <c r="C109" s="7">
        <v>41430</v>
      </c>
      <c r="D109" s="4" t="str">
        <f t="shared" si="5"/>
        <v>05</v>
      </c>
      <c r="E109" s="27" t="s">
        <v>167</v>
      </c>
      <c r="F109" s="5">
        <v>98.55</v>
      </c>
      <c r="G109" s="5">
        <v>98.57</v>
      </c>
      <c r="H109" s="5">
        <v>98.52</v>
      </c>
      <c r="I109" s="26">
        <v>98.52</v>
      </c>
    </row>
    <row r="110" spans="1:9">
      <c r="A110" s="3" t="s">
        <v>7</v>
      </c>
      <c r="B110" t="s">
        <v>9</v>
      </c>
      <c r="C110" s="7">
        <v>41431</v>
      </c>
      <c r="D110" s="4" t="str">
        <f t="shared" si="5"/>
        <v>06</v>
      </c>
      <c r="E110" s="27" t="s">
        <v>167</v>
      </c>
      <c r="F110" s="5">
        <v>98.48</v>
      </c>
      <c r="G110" s="5">
        <v>98.53</v>
      </c>
      <c r="H110" s="5">
        <v>98.47</v>
      </c>
      <c r="I110" s="26">
        <v>98.52</v>
      </c>
    </row>
    <row r="111" spans="1:9">
      <c r="A111" s="3" t="s">
        <v>7</v>
      </c>
      <c r="B111" t="s">
        <v>10</v>
      </c>
      <c r="C111" s="7">
        <v>41432</v>
      </c>
      <c r="D111" s="4" t="str">
        <f t="shared" si="5"/>
        <v>07</v>
      </c>
      <c r="E111" s="27" t="s">
        <v>167</v>
      </c>
      <c r="F111" s="5">
        <v>98.48</v>
      </c>
      <c r="G111" s="5">
        <v>98.49</v>
      </c>
      <c r="H111" s="5">
        <v>98.54</v>
      </c>
      <c r="I111" s="26">
        <v>98.5</v>
      </c>
    </row>
    <row r="112" spans="1:9">
      <c r="A112" s="3" t="s">
        <v>7</v>
      </c>
      <c r="B112" t="s">
        <v>11</v>
      </c>
      <c r="C112" s="7">
        <v>41435</v>
      </c>
      <c r="D112" s="4" t="str">
        <f t="shared" ref="D112" si="7">TEXT(C112,"dd")</f>
        <v>10</v>
      </c>
      <c r="E112" s="27" t="s">
        <v>167</v>
      </c>
      <c r="F112" s="5">
        <v>98.54</v>
      </c>
      <c r="G112" s="5">
        <v>98.55</v>
      </c>
      <c r="H112" s="5">
        <v>98.54</v>
      </c>
      <c r="I112" s="26">
        <v>98.55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F25"/>
  <sheetViews>
    <sheetView showGridLines="0" workbookViewId="0">
      <selection activeCell="L13" sqref="L13"/>
    </sheetView>
  </sheetViews>
  <sheetFormatPr defaultRowHeight="15"/>
  <cols>
    <col min="1" max="1" width="13.85546875" customWidth="1"/>
    <col min="2" max="2" width="11" customWidth="1"/>
    <col min="3" max="3" width="4.5703125" customWidth="1"/>
    <col min="4" max="5" width="11" customWidth="1"/>
    <col min="6" max="6" width="3.140625" customWidth="1"/>
    <col min="12" max="12" width="12" bestFit="1" customWidth="1"/>
  </cols>
  <sheetData>
    <row r="3" spans="1:6" ht="15.75">
      <c r="A3" s="42" t="s">
        <v>170</v>
      </c>
      <c r="B3" s="41" t="s">
        <v>119</v>
      </c>
      <c r="C3" s="14"/>
      <c r="D3" s="43" t="s">
        <v>169</v>
      </c>
      <c r="E3" s="44" t="s">
        <v>119</v>
      </c>
      <c r="F3" s="36" t="s">
        <v>181</v>
      </c>
    </row>
    <row r="4" spans="1:6">
      <c r="A4" s="14" t="s">
        <v>175</v>
      </c>
      <c r="B4" s="39">
        <v>9.4E-2</v>
      </c>
      <c r="C4" s="14"/>
      <c r="D4" s="14" t="s">
        <v>172</v>
      </c>
      <c r="E4" s="40" t="s">
        <v>182</v>
      </c>
      <c r="F4" s="40"/>
    </row>
    <row r="5" spans="1:6">
      <c r="A5" s="14" t="s">
        <v>176</v>
      </c>
      <c r="B5" s="39">
        <v>9.4500000000000001E-2</v>
      </c>
      <c r="C5" s="14"/>
      <c r="D5" s="14" t="s">
        <v>173</v>
      </c>
      <c r="E5" s="40" t="s">
        <v>183</v>
      </c>
      <c r="F5" s="40"/>
    </row>
    <row r="6" spans="1:6">
      <c r="A6" s="14" t="s">
        <v>177</v>
      </c>
      <c r="B6" s="39">
        <v>9.5000000000000001E-2</v>
      </c>
      <c r="C6" s="14"/>
      <c r="D6" s="14" t="s">
        <v>174</v>
      </c>
      <c r="E6" s="40" t="s">
        <v>184</v>
      </c>
      <c r="F6" s="40"/>
    </row>
    <row r="7" spans="1:6">
      <c r="A7" s="14" t="s">
        <v>178</v>
      </c>
      <c r="B7" s="39">
        <v>9.4500000000000001E-2</v>
      </c>
    </row>
    <row r="8" spans="1:6">
      <c r="A8" s="14" t="s">
        <v>179</v>
      </c>
      <c r="B8" s="39">
        <v>9.6000000000000002E-2</v>
      </c>
    </row>
    <row r="9" spans="1:6">
      <c r="A9" s="14" t="s">
        <v>180</v>
      </c>
      <c r="B9" s="39">
        <v>9.4200000000000006E-2</v>
      </c>
    </row>
    <row r="10" spans="1:6">
      <c r="A10" s="14" t="s">
        <v>185</v>
      </c>
      <c r="B10" s="39">
        <v>9.2499999999999999E-2</v>
      </c>
    </row>
    <row r="11" spans="1:6">
      <c r="A11" s="14" t="s">
        <v>171</v>
      </c>
      <c r="B11" s="39">
        <v>9.2200000000000004E-2</v>
      </c>
    </row>
    <row r="13" spans="1:6">
      <c r="D13" s="44" t="s">
        <v>120</v>
      </c>
    </row>
    <row r="16" spans="1:6" ht="15.75" thickBot="1"/>
    <row r="17" spans="4:5" ht="16.5" thickBot="1">
      <c r="D17" s="45" t="s">
        <v>170</v>
      </c>
      <c r="E17" s="46" t="s">
        <v>119</v>
      </c>
    </row>
    <row r="18" spans="4:5" ht="15.75" thickBot="1">
      <c r="D18" s="47" t="s">
        <v>175</v>
      </c>
      <c r="E18" s="48">
        <v>9.4E-2</v>
      </c>
    </row>
    <row r="19" spans="4:5" ht="15.75" thickBot="1">
      <c r="D19" s="47" t="s">
        <v>176</v>
      </c>
      <c r="E19" s="48">
        <v>9.4500000000000001E-2</v>
      </c>
    </row>
    <row r="20" spans="4:5" ht="15.75" thickBot="1">
      <c r="D20" s="47" t="s">
        <v>177</v>
      </c>
      <c r="E20" s="48">
        <v>9.5000000000000001E-2</v>
      </c>
    </row>
    <row r="21" spans="4:5" ht="15.75" thickBot="1">
      <c r="D21" s="47" t="s">
        <v>178</v>
      </c>
      <c r="E21" s="48">
        <v>9.4500000000000001E-2</v>
      </c>
    </row>
    <row r="22" spans="4:5" ht="15.75" thickBot="1">
      <c r="D22" s="47" t="s">
        <v>179</v>
      </c>
      <c r="E22" s="48">
        <v>9.6000000000000002E-2</v>
      </c>
    </row>
    <row r="23" spans="4:5" ht="15.75" thickBot="1">
      <c r="D23" s="47" t="s">
        <v>180</v>
      </c>
      <c r="E23" s="48">
        <v>9.4200000000000006E-2</v>
      </c>
    </row>
    <row r="24" spans="4:5" ht="15.75" thickBot="1">
      <c r="D24" s="47" t="s">
        <v>185</v>
      </c>
      <c r="E24" s="48">
        <v>9.2499999999999999E-2</v>
      </c>
    </row>
    <row r="25" spans="4:5" ht="15.75" thickBot="1">
      <c r="D25" s="49" t="s">
        <v>171</v>
      </c>
      <c r="E25" s="50">
        <v>9.2200000000000004E-2</v>
      </c>
    </row>
  </sheetData>
  <pageMargins left="0.7" right="0.7" top="0.75" bottom="0.75" header="0.3" footer="0.3"/>
  <pageSetup orientation="portrait" horizontalDpi="0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Swap</vt:lpstr>
      <vt:lpstr>Ready-</vt:lpstr>
      <vt:lpstr>Money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Dell</cp:lastModifiedBy>
  <dcterms:created xsi:type="dcterms:W3CDTF">2013-05-15T19:57:33Z</dcterms:created>
  <dcterms:modified xsi:type="dcterms:W3CDTF">2013-06-10T12:08:47Z</dcterms:modified>
</cp:coreProperties>
</file>